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8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21480" windowHeight="9750"/>
  </bookViews>
  <sheets>
    <sheet name="Arkusz1" sheetId="1" r:id="rId1"/>
    <sheet name="Arkusz2" sheetId="2" r:id="rId2"/>
    <sheet name="Arkusz3" sheetId="3" r:id="rId3"/>
    <sheet name="Arkusz4" sheetId="4" r:id="rId4"/>
    <sheet name="Arkusz5" sheetId="5" r:id="rId5"/>
    <sheet name="Arkusz6" sheetId="6" r:id="rId6"/>
    <sheet name="Arkusz7" sheetId="7" r:id="rId7"/>
    <sheet name="Arkusz8" sheetId="8" r:id="rId8"/>
    <sheet name="Arkusz9" sheetId="9" r:id="rId9"/>
    <sheet name="Arkusz10" sheetId="10" r:id="rId10"/>
    <sheet name="Arkusz11" sheetId="11" r:id="rId11"/>
    <sheet name="Arkusz12" sheetId="12" r:id="rId12"/>
    <sheet name="Arkusz13" sheetId="13" r:id="rId13"/>
  </sheets>
  <definedNames>
    <definedName name="_xlnm._FilterDatabase" localSheetId="10" hidden="1">Arkusz11!$A$1:$G$12</definedName>
  </definedNames>
  <calcPr calcId="124519"/>
</workbook>
</file>

<file path=xl/calcChain.xml><?xml version="1.0" encoding="utf-8"?>
<calcChain xmlns="http://schemas.openxmlformats.org/spreadsheetml/2006/main">
  <c r="J9" i="13"/>
  <c r="I9"/>
  <c r="H9"/>
  <c r="G9"/>
  <c r="F9"/>
  <c r="E9"/>
  <c r="D9"/>
  <c r="C9"/>
  <c r="B9"/>
  <c r="J8"/>
  <c r="I8"/>
  <c r="H8"/>
  <c r="G8"/>
  <c r="F8"/>
  <c r="E8"/>
  <c r="D8"/>
  <c r="C8"/>
  <c r="B8"/>
  <c r="J7"/>
  <c r="I7"/>
  <c r="H7"/>
  <c r="G7"/>
  <c r="F7"/>
  <c r="E7"/>
  <c r="D7"/>
  <c r="C7"/>
  <c r="B7"/>
  <c r="J6"/>
  <c r="I6"/>
  <c r="H6"/>
  <c r="G6"/>
  <c r="F6"/>
  <c r="E6"/>
  <c r="D6"/>
  <c r="C6"/>
  <c r="B6"/>
  <c r="J5"/>
  <c r="I5"/>
  <c r="H5"/>
  <c r="G5"/>
  <c r="F5"/>
  <c r="E5"/>
  <c r="D5"/>
  <c r="C5"/>
  <c r="B5"/>
  <c r="J4"/>
  <c r="I4"/>
  <c r="H4"/>
  <c r="G4"/>
  <c r="F4"/>
  <c r="E4"/>
  <c r="D4"/>
  <c r="B4"/>
  <c r="J3"/>
  <c r="I3"/>
  <c r="H3"/>
  <c r="G3"/>
  <c r="F3"/>
  <c r="E3"/>
  <c r="D3"/>
  <c r="C3"/>
  <c r="B3"/>
  <c r="C4"/>
  <c r="L15" i="12"/>
  <c r="K15"/>
  <c r="J15"/>
  <c r="I15"/>
  <c r="H15"/>
  <c r="G15"/>
  <c r="F15"/>
  <c r="E15"/>
  <c r="D15"/>
  <c r="C15"/>
  <c r="B15"/>
  <c r="B14"/>
  <c r="B13"/>
  <c r="B12"/>
  <c r="B11"/>
  <c r="B10"/>
  <c r="B9"/>
  <c r="B8"/>
  <c r="B7"/>
  <c r="B6"/>
  <c r="B5"/>
  <c r="L14"/>
  <c r="K14"/>
  <c r="J14"/>
  <c r="I14"/>
  <c r="H14"/>
  <c r="G14"/>
  <c r="F14"/>
  <c r="E14"/>
  <c r="D14"/>
  <c r="C14"/>
  <c r="L13"/>
  <c r="K13"/>
  <c r="J13"/>
  <c r="I13"/>
  <c r="H13"/>
  <c r="G13"/>
  <c r="F13"/>
  <c r="E13"/>
  <c r="D13"/>
  <c r="C13"/>
  <c r="L12"/>
  <c r="K12"/>
  <c r="J12"/>
  <c r="I12"/>
  <c r="H12"/>
  <c r="G12"/>
  <c r="F12"/>
  <c r="E12"/>
  <c r="D12"/>
  <c r="C12"/>
  <c r="L11"/>
  <c r="K11"/>
  <c r="J11"/>
  <c r="I11"/>
  <c r="H11"/>
  <c r="G11"/>
  <c r="F11"/>
  <c r="E11"/>
  <c r="D11"/>
  <c r="C11"/>
  <c r="L10"/>
  <c r="K10"/>
  <c r="J10"/>
  <c r="I10"/>
  <c r="H10"/>
  <c r="G10"/>
  <c r="F10"/>
  <c r="E10"/>
  <c r="D10"/>
  <c r="C10"/>
  <c r="L9"/>
  <c r="K9"/>
  <c r="J9"/>
  <c r="I9"/>
  <c r="H9"/>
  <c r="G9"/>
  <c r="F9"/>
  <c r="E9"/>
  <c r="D9"/>
  <c r="C9"/>
  <c r="L8"/>
  <c r="K8"/>
  <c r="J8"/>
  <c r="I8"/>
  <c r="H8"/>
  <c r="G8"/>
  <c r="F8"/>
  <c r="E8"/>
  <c r="D8"/>
  <c r="C8"/>
  <c r="L7"/>
  <c r="K7"/>
  <c r="J7"/>
  <c r="I7"/>
  <c r="H7"/>
  <c r="G7"/>
  <c r="F7"/>
  <c r="E7"/>
  <c r="D7"/>
  <c r="C7"/>
  <c r="L6"/>
  <c r="K6"/>
  <c r="J6"/>
  <c r="I6"/>
  <c r="H6"/>
  <c r="G6"/>
  <c r="F6"/>
  <c r="E6"/>
  <c r="D6"/>
  <c r="C6"/>
  <c r="L5"/>
  <c r="K5"/>
  <c r="J5"/>
  <c r="I5"/>
  <c r="H5"/>
  <c r="G5"/>
  <c r="F5"/>
  <c r="E5"/>
  <c r="D5"/>
  <c r="C5"/>
  <c r="L4"/>
  <c r="K4"/>
  <c r="J4"/>
  <c r="I4"/>
  <c r="H4"/>
  <c r="G4"/>
  <c r="F4"/>
  <c r="E4"/>
  <c r="D4"/>
  <c r="C4"/>
  <c r="B4"/>
  <c r="G21" i="9"/>
  <c r="L20"/>
  <c r="K20"/>
  <c r="J20"/>
  <c r="I20"/>
  <c r="H20"/>
  <c r="L19"/>
  <c r="K19"/>
  <c r="J19"/>
  <c r="I19"/>
  <c r="H19"/>
  <c r="L18"/>
  <c r="K18"/>
  <c r="J18"/>
  <c r="I18"/>
  <c r="H18"/>
  <c r="L17"/>
  <c r="K17"/>
  <c r="J17"/>
  <c r="I17"/>
  <c r="H17"/>
  <c r="L16"/>
  <c r="K16"/>
  <c r="J16"/>
  <c r="I16"/>
  <c r="H16"/>
  <c r="L15"/>
  <c r="K15"/>
  <c r="J15"/>
  <c r="I15"/>
  <c r="H15"/>
  <c r="L14"/>
  <c r="K14"/>
  <c r="J14"/>
  <c r="I14"/>
  <c r="H14"/>
  <c r="L13"/>
  <c r="K13"/>
  <c r="J13"/>
  <c r="I13"/>
  <c r="H13"/>
  <c r="L12"/>
  <c r="K12"/>
  <c r="J12"/>
  <c r="I12"/>
  <c r="H12"/>
  <c r="L11"/>
  <c r="K11"/>
  <c r="J11"/>
  <c r="I11"/>
  <c r="H11"/>
  <c r="L10"/>
  <c r="K10"/>
  <c r="J10"/>
  <c r="I10"/>
  <c r="H10"/>
  <c r="L9"/>
  <c r="K9"/>
  <c r="J9"/>
  <c r="I9"/>
  <c r="H9"/>
  <c r="L8"/>
  <c r="K8"/>
  <c r="J8"/>
  <c r="I8"/>
  <c r="H8"/>
  <c r="L7"/>
  <c r="K7"/>
  <c r="J7"/>
  <c r="I7"/>
  <c r="H7"/>
  <c r="L6"/>
  <c r="K6"/>
  <c r="J6"/>
  <c r="I6"/>
  <c r="H6"/>
  <c r="L5"/>
  <c r="K5"/>
  <c r="J5"/>
  <c r="I5"/>
  <c r="H5"/>
  <c r="L4"/>
  <c r="K4"/>
  <c r="J4"/>
  <c r="I4"/>
  <c r="H4"/>
  <c r="L3"/>
  <c r="K3"/>
  <c r="J3"/>
  <c r="I3"/>
  <c r="H3"/>
  <c r="L2"/>
  <c r="K2"/>
  <c r="J2"/>
  <c r="I2"/>
  <c r="H2"/>
  <c r="G42" i="8"/>
  <c r="L41"/>
  <c r="K41"/>
  <c r="J41"/>
  <c r="I41"/>
  <c r="H41"/>
  <c r="L40"/>
  <c r="K40"/>
  <c r="J40"/>
  <c r="I40"/>
  <c r="H40"/>
  <c r="L39"/>
  <c r="K39"/>
  <c r="J39"/>
  <c r="I39"/>
  <c r="H39"/>
  <c r="L38"/>
  <c r="K38"/>
  <c r="J38"/>
  <c r="I38"/>
  <c r="H38"/>
  <c r="L37"/>
  <c r="K37"/>
  <c r="J37"/>
  <c r="I37"/>
  <c r="H37"/>
  <c r="L36"/>
  <c r="K36"/>
  <c r="J36"/>
  <c r="I36"/>
  <c r="H36"/>
  <c r="L35"/>
  <c r="K35"/>
  <c r="J35"/>
  <c r="I35"/>
  <c r="H35"/>
  <c r="L34"/>
  <c r="K34"/>
  <c r="J34"/>
  <c r="I34"/>
  <c r="H34"/>
  <c r="L33"/>
  <c r="K33"/>
  <c r="J33"/>
  <c r="I33"/>
  <c r="H33"/>
  <c r="L32"/>
  <c r="K32"/>
  <c r="J32"/>
  <c r="I32"/>
  <c r="H32"/>
  <c r="L31"/>
  <c r="K31"/>
  <c r="J31"/>
  <c r="I31"/>
  <c r="H31"/>
  <c r="L30"/>
  <c r="K30"/>
  <c r="J30"/>
  <c r="I30"/>
  <c r="H30"/>
  <c r="L29"/>
  <c r="K29"/>
  <c r="J29"/>
  <c r="I29"/>
  <c r="H29"/>
  <c r="L28"/>
  <c r="K28"/>
  <c r="J28"/>
  <c r="I28"/>
  <c r="H28"/>
  <c r="L27"/>
  <c r="K27"/>
  <c r="J27"/>
  <c r="I27"/>
  <c r="H27"/>
  <c r="L26"/>
  <c r="K26"/>
  <c r="J26"/>
  <c r="I26"/>
  <c r="H26"/>
  <c r="L25"/>
  <c r="K25"/>
  <c r="J25"/>
  <c r="I25"/>
  <c r="H25"/>
  <c r="L24"/>
  <c r="K24"/>
  <c r="J24"/>
  <c r="I24"/>
  <c r="H24"/>
  <c r="L23"/>
  <c r="K23"/>
  <c r="J23"/>
  <c r="I23"/>
  <c r="H23"/>
  <c r="L22"/>
  <c r="K22"/>
  <c r="J22"/>
  <c r="I22"/>
  <c r="H22"/>
  <c r="L21"/>
  <c r="K21"/>
  <c r="J21"/>
  <c r="I21"/>
  <c r="H21"/>
  <c r="L20"/>
  <c r="K20"/>
  <c r="J20"/>
  <c r="I20"/>
  <c r="H20"/>
  <c r="L19"/>
  <c r="K19"/>
  <c r="J19"/>
  <c r="I19"/>
  <c r="H19"/>
  <c r="L18"/>
  <c r="K18"/>
  <c r="J18"/>
  <c r="I18"/>
  <c r="H18"/>
  <c r="L17"/>
  <c r="K17"/>
  <c r="J17"/>
  <c r="I17"/>
  <c r="H17"/>
  <c r="L16"/>
  <c r="K16"/>
  <c r="J16"/>
  <c r="I16"/>
  <c r="H16"/>
  <c r="L15"/>
  <c r="K15"/>
  <c r="J15"/>
  <c r="I15"/>
  <c r="H15"/>
  <c r="L14"/>
  <c r="K14"/>
  <c r="J14"/>
  <c r="I14"/>
  <c r="H14"/>
  <c r="L13"/>
  <c r="K13"/>
  <c r="J13"/>
  <c r="I13"/>
  <c r="H13"/>
  <c r="L12"/>
  <c r="K12"/>
  <c r="J12"/>
  <c r="I12"/>
  <c r="H12"/>
  <c r="L11"/>
  <c r="K11"/>
  <c r="J11"/>
  <c r="I11"/>
  <c r="H11"/>
  <c r="L24" i="7"/>
  <c r="L20"/>
  <c r="F24"/>
  <c r="L16"/>
  <c r="F20"/>
  <c r="F16"/>
  <c r="L8"/>
  <c r="L12"/>
  <c r="F12"/>
  <c r="F8"/>
  <c r="L4"/>
  <c r="F4"/>
  <c r="F9" i="6"/>
  <c r="F8"/>
  <c r="F7"/>
  <c r="F6"/>
  <c r="F5"/>
  <c r="F4"/>
  <c r="B19" i="2"/>
  <c r="B18"/>
  <c r="B17"/>
  <c r="B16"/>
  <c r="B15"/>
  <c r="B14"/>
  <c r="B13"/>
  <c r="B12"/>
  <c r="B11"/>
  <c r="B10"/>
  <c r="B7"/>
  <c r="B6"/>
  <c r="B5"/>
  <c r="B4"/>
  <c r="B3"/>
  <c r="B18" i="1"/>
  <c r="C18"/>
  <c r="D18"/>
  <c r="E18"/>
  <c r="F18"/>
  <c r="G18"/>
  <c r="H18"/>
  <c r="I18"/>
  <c r="J18"/>
  <c r="B19"/>
  <c r="C19"/>
  <c r="D19"/>
  <c r="E19"/>
  <c r="F19"/>
  <c r="G19"/>
  <c r="H19"/>
  <c r="I19"/>
  <c r="J19"/>
  <c r="B20"/>
  <c r="C20"/>
  <c r="D20"/>
  <c r="E20"/>
  <c r="F20"/>
  <c r="G20"/>
  <c r="H20"/>
  <c r="I20"/>
  <c r="J20"/>
  <c r="B21"/>
  <c r="C21"/>
  <c r="D21"/>
  <c r="E21"/>
  <c r="F21"/>
  <c r="G21"/>
  <c r="H21"/>
  <c r="I21"/>
  <c r="J21"/>
  <c r="B22"/>
  <c r="C22"/>
  <c r="D22"/>
  <c r="E22"/>
  <c r="F22"/>
  <c r="G22"/>
  <c r="H22"/>
  <c r="I22"/>
  <c r="J22"/>
  <c r="B23"/>
  <c r="C23"/>
  <c r="D23"/>
  <c r="E23"/>
  <c r="F23"/>
  <c r="G23"/>
  <c r="H23"/>
  <c r="I23"/>
  <c r="J23"/>
  <c r="B24"/>
  <c r="C24"/>
  <c r="D24"/>
  <c r="E24"/>
  <c r="F24"/>
  <c r="G24"/>
  <c r="H24"/>
  <c r="I24"/>
  <c r="J24"/>
  <c r="B25"/>
  <c r="C25"/>
  <c r="D25"/>
  <c r="E25"/>
  <c r="F25"/>
  <c r="G25"/>
  <c r="H25"/>
  <c r="I25"/>
  <c r="J25"/>
  <c r="C17"/>
  <c r="D17"/>
  <c r="E17"/>
  <c r="F17"/>
  <c r="G17"/>
  <c r="H17"/>
  <c r="I17"/>
  <c r="J17"/>
  <c r="B17"/>
  <c r="B13"/>
  <c r="B11"/>
  <c r="B7"/>
  <c r="B3"/>
</calcChain>
</file>

<file path=xl/sharedStrings.xml><?xml version="1.0" encoding="utf-8"?>
<sst xmlns="http://schemas.openxmlformats.org/spreadsheetml/2006/main" count="657" uniqueCount="222">
  <si>
    <t>Adresowanie względne</t>
  </si>
  <si>
    <t>Adresowanie bezwzględne</t>
  </si>
  <si>
    <t>Adresowanie mieszane - tabliczka mnożenia</t>
  </si>
  <si>
    <t>Następnie wiersz B17:J18 przekopiowano do zakresu B18:J25</t>
  </si>
  <si>
    <t>W komórce B16 wpisano 1, w C16 wpisano 2, zaznaczono te 2 komórki  i przez przeciągnięcie znaczka + przekopiowano do J16</t>
  </si>
  <si>
    <t>Analogicznie wpisano w A17 wartosćć 1, w A18 wartość 2 i po zaznaczeniu przekopiowano aż do A25.</t>
  </si>
  <si>
    <r>
      <t xml:space="preserve">W komórce B17 wpisano formułę </t>
    </r>
    <r>
      <rPr>
        <b/>
        <sz val="11"/>
        <color theme="1"/>
        <rFont val="Czcionka tekstu podstawowego"/>
        <charset val="238"/>
      </rPr>
      <t xml:space="preserve">=$A17*B$16 </t>
    </r>
    <r>
      <rPr>
        <sz val="11"/>
        <color theme="1"/>
        <rFont val="Czcionka tekstu podstawowego"/>
        <family val="2"/>
        <charset val="238"/>
      </rPr>
      <t>i przekopiowano do komórek C17:J17, następnie</t>
    </r>
  </si>
  <si>
    <r>
      <t xml:space="preserve"> Formuła wprowadzona </t>
    </r>
    <r>
      <rPr>
        <b/>
        <sz val="11"/>
        <color rgb="FF002060"/>
        <rFont val="Czcionka tekstu podstawowego"/>
        <charset val="238"/>
      </rPr>
      <t>=A1+A2</t>
    </r>
  </si>
  <si>
    <r>
      <t xml:space="preserve"> Formuła skopiowana z B3: </t>
    </r>
    <r>
      <rPr>
        <b/>
        <sz val="11"/>
        <color rgb="FF002060"/>
        <rFont val="Czcionka tekstu podstawowego"/>
        <charset val="238"/>
      </rPr>
      <t>=A5+A6</t>
    </r>
  </si>
  <si>
    <r>
      <t xml:space="preserve">Formuła </t>
    </r>
    <r>
      <rPr>
        <sz val="11"/>
        <color rgb="FF0070C0"/>
        <rFont val="Czcionka tekstu podstawowego"/>
        <charset val="238"/>
      </rPr>
      <t>=$A$1+$A$2</t>
    </r>
  </si>
  <si>
    <r>
      <t xml:space="preserve">Formuła </t>
    </r>
    <r>
      <rPr>
        <b/>
        <sz val="11"/>
        <color rgb="FF0070C0"/>
        <rFont val="Czcionka tekstu podstawowego"/>
        <charset val="238"/>
      </rPr>
      <t>=$A$1+$A$2</t>
    </r>
  </si>
  <si>
    <t>B3</t>
  </si>
  <si>
    <t>C3</t>
  </si>
  <si>
    <t>B4</t>
  </si>
  <si>
    <t>C4</t>
  </si>
  <si>
    <t>B5</t>
  </si>
  <si>
    <t>C5</t>
  </si>
  <si>
    <t>B7</t>
  </si>
  <si>
    <t>C7</t>
  </si>
  <si>
    <t>B8</t>
  </si>
  <si>
    <t>C8</t>
  </si>
  <si>
    <t>E3</t>
  </si>
  <si>
    <t>E4</t>
  </si>
  <si>
    <t>E5</t>
  </si>
  <si>
    <t>E6</t>
  </si>
  <si>
    <t>E7</t>
  </si>
  <si>
    <t>E8</t>
  </si>
  <si>
    <t>B3:C3</t>
  </si>
  <si>
    <t>B7:C8</t>
  </si>
  <si>
    <t>E3:E8</t>
  </si>
  <si>
    <t>Zakresy</t>
  </si>
  <si>
    <t>Zaznaczenie równoczesne wielu zakresów komórek</t>
  </si>
  <si>
    <r>
      <t xml:space="preserve">- przy zaznaczeniu myszką z klawiszem </t>
    </r>
    <r>
      <rPr>
        <b/>
        <sz val="11"/>
        <color theme="1"/>
        <rFont val="Czcionka tekstu podstawowego"/>
        <charset val="238"/>
      </rPr>
      <t>CTRL</t>
    </r>
  </si>
  <si>
    <t>Plan zajęć</t>
  </si>
  <si>
    <t>Lp</t>
  </si>
  <si>
    <t>Godziny</t>
  </si>
  <si>
    <t>Poniedziałek</t>
  </si>
  <si>
    <t>Wtorek</t>
  </si>
  <si>
    <t>Środa</t>
  </si>
  <si>
    <t>Czwartek</t>
  </si>
  <si>
    <t>Piątek</t>
  </si>
  <si>
    <t>8-00 - 8-45</t>
  </si>
  <si>
    <t>8-55 - 9-40</t>
  </si>
  <si>
    <t>9-50 - 10-35</t>
  </si>
  <si>
    <t>10-45 - 11-30</t>
  </si>
  <si>
    <t>11-45 - 12-30</t>
  </si>
  <si>
    <t>12-40 - 13-25</t>
  </si>
  <si>
    <t>13-45 - 14-20</t>
  </si>
  <si>
    <t>14-20 - 15-15</t>
  </si>
  <si>
    <t>j. polski</t>
  </si>
  <si>
    <t>matematyka</t>
  </si>
  <si>
    <t>fizyka</t>
  </si>
  <si>
    <t>chemia</t>
  </si>
  <si>
    <t>technologia</t>
  </si>
  <si>
    <t>angielski</t>
  </si>
  <si>
    <t>biologia</t>
  </si>
  <si>
    <t>wf</t>
  </si>
  <si>
    <t>polski</t>
  </si>
  <si>
    <t>historia</t>
  </si>
  <si>
    <t>geografia</t>
  </si>
  <si>
    <t>niemiecki</t>
  </si>
  <si>
    <t>religia</t>
  </si>
  <si>
    <t>chiński</t>
  </si>
  <si>
    <t>francuski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</si>
  <si>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</si>
  <si>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</si>
  <si>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</si>
  <si>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</si>
  <si>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</si>
  <si>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</si>
  <si>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</si>
  <si>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</si>
  <si>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</si>
  <si>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</si>
  <si>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</si>
  <si>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</si>
  <si>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Miesiac</t>
  </si>
  <si>
    <t>Dane</t>
  </si>
  <si>
    <t>Kwartał</t>
  </si>
  <si>
    <t>I</t>
  </si>
  <si>
    <t>II</t>
  </si>
  <si>
    <t>III</t>
  </si>
  <si>
    <t>IV</t>
  </si>
  <si>
    <t>Wynik</t>
  </si>
  <si>
    <t>Miesiąc</t>
  </si>
  <si>
    <t>Euro</t>
  </si>
  <si>
    <t>Nazwa</t>
  </si>
  <si>
    <t>Oznaczenie</t>
  </si>
  <si>
    <t>Liczba</t>
  </si>
  <si>
    <t>j.m.</t>
  </si>
  <si>
    <t>Razem</t>
  </si>
  <si>
    <t>Cena jedn. brutto</t>
  </si>
  <si>
    <t>Płyta główna</t>
  </si>
  <si>
    <t>Abit</t>
  </si>
  <si>
    <t>szt</t>
  </si>
  <si>
    <t>Pamięć RAM</t>
  </si>
  <si>
    <t>DDR</t>
  </si>
  <si>
    <t>2GB</t>
  </si>
  <si>
    <t>Klawiatura</t>
  </si>
  <si>
    <t>Tracer</t>
  </si>
  <si>
    <t>myszka</t>
  </si>
  <si>
    <t>Logitech</t>
  </si>
  <si>
    <t>suma</t>
  </si>
  <si>
    <t>Liczba elementów</t>
  </si>
  <si>
    <t>Kosztorys elementów komputera</t>
  </si>
  <si>
    <t>+</t>
  </si>
  <si>
    <t>-</t>
  </si>
  <si>
    <t>^</t>
  </si>
  <si>
    <t>pierwiatkowanie a^(1/b)</t>
  </si>
  <si>
    <t>^(1/b)</t>
  </si>
  <si>
    <t>procent</t>
  </si>
  <si>
    <t>%</t>
  </si>
  <si>
    <t>=</t>
  </si>
  <si>
    <t>pierwiastek kwadratowy</t>
  </si>
  <si>
    <t>NWW(</t>
  </si>
  <si>
    <t>Najmniejsza wspólna wielokrotność</t>
  </si>
  <si>
    <t>Liczby arabskie na rzymskie</t>
  </si>
  <si>
    <t>Największy wspólny dzielnik</t>
  </si>
  <si>
    <t>NWD(</t>
  </si>
  <si>
    <t>LOG(a, b)</t>
  </si>
  <si>
    <t>podstawa</t>
  </si>
  <si>
    <t>Liczba log</t>
  </si>
  <si>
    <t>)  =</t>
  </si>
  <si>
    <t>LOG(</t>
  </si>
  <si>
    <t>KALKULATOR, FORMUŁY</t>
  </si>
  <si>
    <t>*</t>
  </si>
  <si>
    <r>
      <rPr>
        <b/>
        <sz val="11"/>
        <color theme="1"/>
        <rFont val="Czcionka tekstu podstawowego"/>
        <charset val="238"/>
      </rPr>
      <t>dodawanie</t>
    </r>
    <r>
      <rPr>
        <sz val="11"/>
        <color theme="1"/>
        <rFont val="Czcionka tekstu podstawowego"/>
        <family val="2"/>
        <charset val="238"/>
      </rPr>
      <t xml:space="preserve"> a+b</t>
    </r>
  </si>
  <si>
    <r>
      <rPr>
        <b/>
        <sz val="11"/>
        <color theme="1"/>
        <rFont val="Czcionka tekstu podstawowego"/>
        <charset val="238"/>
      </rPr>
      <t>mnożenie</t>
    </r>
    <r>
      <rPr>
        <sz val="11"/>
        <color theme="1"/>
        <rFont val="Czcionka tekstu podstawowego"/>
        <family val="2"/>
        <charset val="238"/>
      </rPr>
      <t xml:space="preserve"> a*b</t>
    </r>
  </si>
  <si>
    <r>
      <rPr>
        <b/>
        <sz val="11"/>
        <color theme="1"/>
        <rFont val="Czcionka tekstu podstawowego"/>
        <charset val="238"/>
      </rPr>
      <t>potęgowanie</t>
    </r>
    <r>
      <rPr>
        <sz val="11"/>
        <color theme="1"/>
        <rFont val="Czcionka tekstu podstawowego"/>
        <family val="2"/>
        <charset val="238"/>
      </rPr>
      <t xml:space="preserve"> a^b</t>
    </r>
  </si>
  <si>
    <r>
      <rPr>
        <b/>
        <sz val="11"/>
        <color theme="1"/>
        <rFont val="Czcionka tekstu podstawowego"/>
        <charset val="238"/>
      </rPr>
      <t>odejmowanie</t>
    </r>
    <r>
      <rPr>
        <sz val="11"/>
        <color theme="1"/>
        <rFont val="Czcionka tekstu podstawowego"/>
        <family val="2"/>
        <charset val="238"/>
      </rPr>
      <t xml:space="preserve"> a-b</t>
    </r>
  </si>
  <si>
    <r>
      <rPr>
        <b/>
        <sz val="11"/>
        <color theme="1"/>
        <rFont val="Czcionka tekstu podstawowego"/>
        <charset val="238"/>
      </rPr>
      <t>dzielenie</t>
    </r>
    <r>
      <rPr>
        <sz val="11"/>
        <color theme="1"/>
        <rFont val="Czcionka tekstu podstawowego"/>
        <family val="2"/>
        <charset val="238"/>
      </rPr>
      <t xml:space="preserve"> a/b</t>
    </r>
  </si>
  <si>
    <t>wykształcenie</t>
  </si>
  <si>
    <t>warunek4</t>
  </si>
  <si>
    <t>BAZA DANYCH - KRYTERIA</t>
  </si>
  <si>
    <t>podstawowe</t>
  </si>
  <si>
    <t>Kryteria</t>
  </si>
  <si>
    <t>samochód</t>
  </si>
  <si>
    <t>płeć</t>
  </si>
  <si>
    <t>pensja</t>
  </si>
  <si>
    <t>wiek</t>
  </si>
  <si>
    <t>tak</t>
  </si>
  <si>
    <t>wyższe</t>
  </si>
  <si>
    <t>k</t>
  </si>
  <si>
    <t>m</t>
  </si>
  <si>
    <t>&gt;29</t>
  </si>
  <si>
    <t>&gt;500</t>
  </si>
  <si>
    <t>warunek5</t>
  </si>
  <si>
    <t>warunek3</t>
  </si>
  <si>
    <t>Nazwisko</t>
  </si>
  <si>
    <t>Imię</t>
  </si>
  <si>
    <t>warunek1</t>
  </si>
  <si>
    <t>waunek2</t>
  </si>
  <si>
    <t>Sienkiewicz</t>
  </si>
  <si>
    <t>Danuta</t>
  </si>
  <si>
    <t>niepełne</t>
  </si>
  <si>
    <t>Wieczorek</t>
  </si>
  <si>
    <t>nie</t>
  </si>
  <si>
    <t>Chudzik</t>
  </si>
  <si>
    <t>Anna</t>
  </si>
  <si>
    <t>średnie</t>
  </si>
  <si>
    <t>Krzemień</t>
  </si>
  <si>
    <t>Jadwiga</t>
  </si>
  <si>
    <t>Nowak</t>
  </si>
  <si>
    <t>Alicja</t>
  </si>
  <si>
    <t>Adamczyk</t>
  </si>
  <si>
    <t>Bryś</t>
  </si>
  <si>
    <t>Agnieszka</t>
  </si>
  <si>
    <t>Kałuża</t>
  </si>
  <si>
    <t>Monika</t>
  </si>
  <si>
    <t>Olejniczak</t>
  </si>
  <si>
    <t>Rozbójnik</t>
  </si>
  <si>
    <t>Aleksandra</t>
  </si>
  <si>
    <t>Tomanek</t>
  </si>
  <si>
    <t>Gdański</t>
  </si>
  <si>
    <t>Piotr</t>
  </si>
  <si>
    <t>Domański</t>
  </si>
  <si>
    <t>Grzegorz</t>
  </si>
  <si>
    <t>Okoński</t>
  </si>
  <si>
    <t>Tomasz</t>
  </si>
  <si>
    <t>Wodny</t>
  </si>
  <si>
    <t>Wojciech</t>
  </si>
  <si>
    <t>Damięcki</t>
  </si>
  <si>
    <t>Robert</t>
  </si>
  <si>
    <t>Czak</t>
  </si>
  <si>
    <t>Kolumb</t>
  </si>
  <si>
    <t>Adam</t>
  </si>
  <si>
    <t>Kowalski</t>
  </si>
  <si>
    <t>Racławski</t>
  </si>
  <si>
    <t>Łuczak</t>
  </si>
  <si>
    <t>Abecki</t>
  </si>
  <si>
    <t>Brzuskiewicz</t>
  </si>
  <si>
    <t>Irek</t>
  </si>
  <si>
    <t>Czakowski</t>
  </si>
  <si>
    <t>Paweł</t>
  </si>
  <si>
    <t>Grymas</t>
  </si>
  <si>
    <t>Grażyna</t>
  </si>
  <si>
    <t>Kowalczyk</t>
  </si>
  <si>
    <t>Michał</t>
  </si>
  <si>
    <t>Roztocki</t>
  </si>
  <si>
    <t>Władysław</t>
  </si>
  <si>
    <t>Mickiewicz</t>
  </si>
  <si>
    <t>Laskowiak</t>
  </si>
  <si>
    <t>Teresa</t>
  </si>
  <si>
    <t>Małomówny</t>
  </si>
  <si>
    <t>Krzysztof</t>
  </si>
  <si>
    <t>średnia_pensja</t>
  </si>
  <si>
    <t>Warunki</t>
  </si>
  <si>
    <t>=JEŻELI(ORAZ(D11="tak";E11="k");"T";"N")</t>
  </si>
  <si>
    <t>samochód i kobieta</t>
  </si>
  <si>
    <t>=JEŻELI(ORAZ(E11="k";C11&gt;25);"1";JEŻELI(ORAZ(E11="m";D11="tak");"2";"3"))</t>
  </si>
  <si>
    <t>=JEŻELI(ORAZ(D11="tak";E11="k";G11&gt;500);"T";"N")</t>
  </si>
  <si>
    <t>samochód, kobieta, płaca &gt; 500</t>
  </si>
  <si>
    <t>=JEŻELI(F11="podstawowe";"T";"N")</t>
  </si>
  <si>
    <t>wykształcenie podstawowe</t>
  </si>
  <si>
    <t>=JEŻELI(ORAZ(F11="wyższe";E11="m";C11&gt;29);"T";"N")</t>
  </si>
  <si>
    <t>Warunek3: samochód, kobieta, pensja wyższa od 500</t>
  </si>
  <si>
    <t>Warunek1: samochód, kobieta</t>
  </si>
  <si>
    <t>Warunek4: wykształcenie podstawowe</t>
  </si>
  <si>
    <t>Warunek2: kobieta, wiek &gt; 25 - 1, mężczyzna, samochód - 2, inaczej 3</t>
  </si>
  <si>
    <t>Warunek5: samochód, mężczyzna, wiek &gt; 29</t>
  </si>
  <si>
    <t>BAZA DANYCH</t>
  </si>
  <si>
    <t xml:space="preserve">CTRL ~ - przełączenie wzorów i wyników </t>
  </si>
</sst>
</file>

<file path=xl/styles.xml><?xml version="1.0" encoding="utf-8"?>
<styleSheet xmlns="http://schemas.openxmlformats.org/spreadsheetml/2006/main">
  <numFmts count="2">
    <numFmt numFmtId="8" formatCode="#,##0.00\ &quot;zł&quot;;[Red]\-#,##0.00\ &quot;zł&quot;"/>
    <numFmt numFmtId="164" formatCode="#,##0.00\ &quot;zł&quot;"/>
  </numFmts>
  <fonts count="19">
    <font>
      <sz val="11"/>
      <color theme="1"/>
      <name val="Czcionka tekstu podstawowego"/>
      <family val="2"/>
      <charset val="238"/>
    </font>
    <font>
      <b/>
      <sz val="11"/>
      <color theme="1"/>
      <name val="Czcionka tekstu podstawowego"/>
      <charset val="238"/>
    </font>
    <font>
      <i/>
      <sz val="11"/>
      <color rgb="FFFF0000"/>
      <name val="Czcionka tekstu podstawowego"/>
      <charset val="238"/>
    </font>
    <font>
      <b/>
      <sz val="11"/>
      <name val="Czcionka tekstu podstawowego"/>
      <charset val="238"/>
    </font>
    <font>
      <sz val="11"/>
      <name val="Czcionka tekstu podstawowego"/>
      <charset val="238"/>
    </font>
    <font>
      <b/>
      <sz val="11"/>
      <color rgb="FFC00000"/>
      <name val="Czcionka tekstu podstawowego"/>
      <charset val="238"/>
    </font>
    <font>
      <sz val="11"/>
      <color rgb="FF7030A0"/>
      <name val="Czcionka tekstu podstawowego"/>
      <family val="2"/>
      <charset val="238"/>
    </font>
    <font>
      <sz val="11"/>
      <name val="Czcionka tekstu podstawowego"/>
      <family val="2"/>
      <charset val="238"/>
    </font>
    <font>
      <b/>
      <sz val="11"/>
      <color rgb="FF002060"/>
      <name val="Czcionka tekstu podstawowego"/>
      <charset val="238"/>
    </font>
    <font>
      <sz val="11"/>
      <color rgb="FF0070C0"/>
      <name val="Czcionka tekstu podstawowego"/>
      <charset val="238"/>
    </font>
    <font>
      <b/>
      <sz val="11"/>
      <color rgb="FF0070C0"/>
      <name val="Czcionka tekstu podstawowego"/>
      <charset val="238"/>
    </font>
    <font>
      <b/>
      <sz val="14"/>
      <color theme="1"/>
      <name val="Czcionka tekstu podstawowego"/>
      <charset val="238"/>
    </font>
    <font>
      <b/>
      <sz val="12"/>
      <color theme="1"/>
      <name val="Czcionka tekstu podstawowego"/>
      <charset val="238"/>
    </font>
    <font>
      <sz val="11"/>
      <color theme="1"/>
      <name val="Czcionka tekstu podstawowego"/>
      <charset val="238"/>
    </font>
    <font>
      <b/>
      <sz val="10"/>
      <name val="Times New Roman CE"/>
      <family val="1"/>
      <charset val="238"/>
    </font>
    <font>
      <sz val="10"/>
      <name val="Times New Roman CE"/>
      <family val="1"/>
      <charset val="238"/>
    </font>
    <font>
      <b/>
      <sz val="10"/>
      <name val="Times New Roman CE"/>
      <charset val="238"/>
    </font>
    <font>
      <b/>
      <sz val="11"/>
      <name val="Times New Roman CE"/>
      <charset val="238"/>
    </font>
    <font>
      <b/>
      <sz val="12"/>
      <name val="Times New Roman CE"/>
      <charset val="238"/>
    </font>
  </fonts>
  <fills count="1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000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8">
    <xf numFmtId="0" fontId="0" fillId="0" borderId="0" xfId="0"/>
    <xf numFmtId="0" fontId="1" fillId="0" borderId="0" xfId="0" applyFont="1"/>
    <xf numFmtId="0" fontId="1" fillId="2" borderId="0" xfId="0" applyFont="1" applyFill="1"/>
    <xf numFmtId="0" fontId="0" fillId="2" borderId="0" xfId="0" applyFill="1"/>
    <xf numFmtId="0" fontId="0" fillId="0" borderId="0" xfId="0" quotePrefix="1"/>
    <xf numFmtId="0" fontId="2" fillId="0" borderId="0" xfId="0" applyFont="1"/>
    <xf numFmtId="0" fontId="1" fillId="0" borderId="0" xfId="0" quotePrefix="1" applyFont="1"/>
    <xf numFmtId="0" fontId="4" fillId="0" borderId="1" xfId="0" applyFont="1" applyBorder="1"/>
    <xf numFmtId="0" fontId="0" fillId="0" borderId="1" xfId="0" applyBorder="1"/>
    <xf numFmtId="0" fontId="5" fillId="0" borderId="1" xfId="0" applyFont="1" applyBorder="1"/>
    <xf numFmtId="0" fontId="0" fillId="0" borderId="2" xfId="0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0" borderId="7" xfId="0" applyBorder="1"/>
    <xf numFmtId="0" fontId="0" fillId="2" borderId="8" xfId="0" applyFill="1" applyBorder="1"/>
    <xf numFmtId="0" fontId="0" fillId="2" borderId="9" xfId="0" applyFill="1" applyBorder="1"/>
    <xf numFmtId="0" fontId="0" fillId="2" borderId="10" xfId="0" applyFill="1" applyBorder="1"/>
    <xf numFmtId="0" fontId="7" fillId="5" borderId="6" xfId="0" applyFont="1" applyFill="1" applyBorder="1"/>
    <xf numFmtId="0" fontId="6" fillId="0" borderId="1" xfId="0" applyFont="1" applyBorder="1"/>
    <xf numFmtId="0" fontId="0" fillId="4" borderId="0" xfId="0" applyFill="1"/>
    <xf numFmtId="0" fontId="0" fillId="3" borderId="0" xfId="0" applyFill="1"/>
    <xf numFmtId="0" fontId="3" fillId="4" borderId="0" xfId="0" applyFont="1" applyFill="1"/>
    <xf numFmtId="0" fontId="1" fillId="3" borderId="0" xfId="0" applyFont="1" applyFill="1"/>
    <xf numFmtId="8" fontId="0" fillId="0" borderId="0" xfId="0" applyNumberFormat="1"/>
    <xf numFmtId="9" fontId="0" fillId="0" borderId="0" xfId="0" applyNumberFormat="1"/>
    <xf numFmtId="14" fontId="0" fillId="0" borderId="0" xfId="0" applyNumberFormat="1"/>
    <xf numFmtId="22" fontId="0" fillId="0" borderId="0" xfId="0" applyNumberFormat="1"/>
    <xf numFmtId="0" fontId="0" fillId="0" borderId="11" xfId="0" applyBorder="1"/>
    <xf numFmtId="0" fontId="0" fillId="0" borderId="13" xfId="0" applyBorder="1"/>
    <xf numFmtId="0" fontId="0" fillId="2" borderId="2" xfId="0" applyFill="1" applyBorder="1"/>
    <xf numFmtId="0" fontId="0" fillId="6" borderId="11" xfId="0" applyFill="1" applyBorder="1"/>
    <xf numFmtId="0" fontId="0" fillId="6" borderId="12" xfId="0" applyFill="1" applyBorder="1"/>
    <xf numFmtId="0" fontId="0" fillId="6" borderId="13" xfId="0" applyFill="1" applyBorder="1"/>
    <xf numFmtId="0" fontId="0" fillId="2" borderId="1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14" xfId="0" applyFill="1" applyBorder="1"/>
    <xf numFmtId="0" fontId="0" fillId="0" borderId="15" xfId="0" applyBorder="1"/>
    <xf numFmtId="0" fontId="0" fillId="2" borderId="15" xfId="0" applyFill="1" applyBorder="1"/>
    <xf numFmtId="0" fontId="0" fillId="0" borderId="16" xfId="0" applyBorder="1"/>
    <xf numFmtId="0" fontId="11" fillId="0" borderId="0" xfId="0" applyFont="1"/>
    <xf numFmtId="9" fontId="0" fillId="0" borderId="1" xfId="0" applyNumberFormat="1" applyBorder="1"/>
    <xf numFmtId="164" fontId="0" fillId="0" borderId="2" xfId="0" applyNumberFormat="1" applyBorder="1"/>
    <xf numFmtId="164" fontId="0" fillId="0" borderId="1" xfId="0" applyNumberFormat="1" applyBorder="1"/>
    <xf numFmtId="0" fontId="12" fillId="0" borderId="0" xfId="0" applyFont="1"/>
    <xf numFmtId="0" fontId="0" fillId="7" borderId="11" xfId="0" applyFill="1" applyBorder="1"/>
    <xf numFmtId="0" fontId="0" fillId="7" borderId="12" xfId="0" applyFill="1" applyBorder="1"/>
    <xf numFmtId="0" fontId="0" fillId="7" borderId="13" xfId="0" applyFill="1" applyBorder="1"/>
    <xf numFmtId="0" fontId="0" fillId="0" borderId="17" xfId="0" applyBorder="1"/>
    <xf numFmtId="0" fontId="1" fillId="2" borderId="2" xfId="0" applyFont="1" applyFill="1" applyBorder="1"/>
    <xf numFmtId="0" fontId="0" fillId="0" borderId="0" xfId="0" applyBorder="1"/>
    <xf numFmtId="0" fontId="0" fillId="2" borderId="1" xfId="0" applyFill="1" applyBorder="1" applyAlignment="1">
      <alignment horizontal="center"/>
    </xf>
    <xf numFmtId="0" fontId="0" fillId="0" borderId="1" xfId="0" quotePrefix="1" applyBorder="1" applyAlignment="1">
      <alignment horizontal="center"/>
    </xf>
    <xf numFmtId="0" fontId="0" fillId="0" borderId="0" xfId="0" applyAlignment="1">
      <alignment horizontal="center"/>
    </xf>
    <xf numFmtId="9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right"/>
    </xf>
    <xf numFmtId="0" fontId="0" fillId="0" borderId="1" xfId="0" quotePrefix="1" applyBorder="1" applyAlignment="1">
      <alignment horizontal="left"/>
    </xf>
    <xf numFmtId="0" fontId="1" fillId="0" borderId="1" xfId="0" quotePrefix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4" fillId="2" borderId="0" xfId="0" applyFont="1" applyFill="1" applyBorder="1" applyAlignment="1">
      <alignment horizontal="center"/>
    </xf>
    <xf numFmtId="0" fontId="0" fillId="0" borderId="0" xfId="0" applyFill="1"/>
    <xf numFmtId="0" fontId="14" fillId="0" borderId="0" xfId="0" applyFont="1" applyFill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5" fillId="0" borderId="0" xfId="0" applyFont="1"/>
    <xf numFmtId="0" fontId="15" fillId="9" borderId="0" xfId="0" applyFont="1" applyFill="1" applyAlignment="1">
      <alignment horizontal="left"/>
    </xf>
    <xf numFmtId="0" fontId="15" fillId="0" borderId="0" xfId="0" applyFont="1" applyFill="1" applyAlignment="1">
      <alignment horizontal="left"/>
    </xf>
    <xf numFmtId="0" fontId="16" fillId="0" borderId="0" xfId="0" applyFont="1" applyFill="1"/>
    <xf numFmtId="0" fontId="15" fillId="0" borderId="0" xfId="0" quotePrefix="1" applyFont="1" applyFill="1" applyAlignment="1">
      <alignment horizontal="left"/>
    </xf>
    <xf numFmtId="0" fontId="15" fillId="0" borderId="0" xfId="0" applyFont="1" applyFill="1"/>
    <xf numFmtId="0" fontId="15" fillId="10" borderId="0" xfId="0" applyFont="1" applyFill="1"/>
    <xf numFmtId="0" fontId="15" fillId="11" borderId="0" xfId="0" applyFont="1" applyFill="1"/>
    <xf numFmtId="0" fontId="15" fillId="11" borderId="0" xfId="0" applyFont="1" applyFill="1" applyAlignment="1">
      <alignment horizontal="center"/>
    </xf>
    <xf numFmtId="0" fontId="0" fillId="10" borderId="0" xfId="0" applyFill="1"/>
    <xf numFmtId="0" fontId="16" fillId="11" borderId="0" xfId="0" applyFont="1" applyFill="1"/>
    <xf numFmtId="0" fontId="16" fillId="6" borderId="0" xfId="0" applyFont="1" applyFill="1"/>
    <xf numFmtId="0" fontId="14" fillId="0" borderId="17" xfId="0" applyFont="1" applyBorder="1" applyAlignment="1">
      <alignment horizontal="center"/>
    </xf>
    <xf numFmtId="0" fontId="14" fillId="3" borderId="17" xfId="0" quotePrefix="1" applyFont="1" applyFill="1" applyBorder="1" applyAlignment="1">
      <alignment horizontal="center"/>
    </xf>
    <xf numFmtId="0" fontId="14" fillId="12" borderId="17" xfId="0" applyFont="1" applyFill="1" applyBorder="1" applyAlignment="1">
      <alignment horizontal="center"/>
    </xf>
    <xf numFmtId="0" fontId="14" fillId="6" borderId="17" xfId="0" applyFont="1" applyFill="1" applyBorder="1" applyAlignment="1">
      <alignment horizontal="center"/>
    </xf>
    <xf numFmtId="0" fontId="14" fillId="2" borderId="17" xfId="0" applyFont="1" applyFill="1" applyBorder="1" applyAlignment="1">
      <alignment horizontal="center"/>
    </xf>
    <xf numFmtId="0" fontId="15" fillId="11" borderId="20" xfId="0" applyFont="1" applyFill="1" applyBorder="1" applyAlignment="1">
      <alignment horizontal="center"/>
    </xf>
    <xf numFmtId="0" fontId="15" fillId="0" borderId="21" xfId="0" applyFont="1" applyBorder="1"/>
    <xf numFmtId="164" fontId="15" fillId="0" borderId="21" xfId="0" applyNumberFormat="1" applyFont="1" applyBorder="1"/>
    <xf numFmtId="0" fontId="15" fillId="3" borderId="21" xfId="0" quotePrefix="1" applyFont="1" applyFill="1" applyBorder="1" applyAlignment="1">
      <alignment horizontal="center"/>
    </xf>
    <xf numFmtId="0" fontId="15" fillId="12" borderId="21" xfId="0" applyFont="1" applyFill="1" applyBorder="1" applyAlignment="1">
      <alignment horizontal="center"/>
    </xf>
    <xf numFmtId="0" fontId="15" fillId="6" borderId="21" xfId="0" quotePrefix="1" applyFont="1" applyFill="1" applyBorder="1" applyAlignment="1">
      <alignment horizontal="center"/>
    </xf>
    <xf numFmtId="0" fontId="15" fillId="2" borderId="21" xfId="0" applyFont="1" applyFill="1" applyBorder="1" applyAlignment="1">
      <alignment horizontal="center"/>
    </xf>
    <xf numFmtId="0" fontId="15" fillId="0" borderId="1" xfId="0" applyFont="1" applyBorder="1"/>
    <xf numFmtId="164" fontId="15" fillId="0" borderId="1" xfId="0" applyNumberFormat="1" applyFont="1" applyBorder="1"/>
    <xf numFmtId="0" fontId="15" fillId="3" borderId="1" xfId="0" quotePrefix="1" applyFont="1" applyFill="1" applyBorder="1" applyAlignment="1">
      <alignment horizontal="center"/>
    </xf>
    <xf numFmtId="0" fontId="15" fillId="12" borderId="1" xfId="0" applyFont="1" applyFill="1" applyBorder="1" applyAlignment="1">
      <alignment horizontal="center"/>
    </xf>
    <xf numFmtId="0" fontId="15" fillId="6" borderId="1" xfId="0" quotePrefix="1" applyFont="1" applyFill="1" applyBorder="1" applyAlignment="1">
      <alignment horizontal="center"/>
    </xf>
    <xf numFmtId="0" fontId="15" fillId="2" borderId="1" xfId="0" applyFont="1" applyFill="1" applyBorder="1" applyAlignment="1">
      <alignment horizontal="center"/>
    </xf>
    <xf numFmtId="0" fontId="15" fillId="11" borderId="1" xfId="0" applyFont="1" applyFill="1" applyBorder="1" applyAlignment="1">
      <alignment horizontal="center"/>
    </xf>
    <xf numFmtId="0" fontId="15" fillId="0" borderId="1" xfId="0" quotePrefix="1" applyFont="1" applyBorder="1" applyAlignment="1">
      <alignment horizontal="left"/>
    </xf>
    <xf numFmtId="0" fontId="15" fillId="0" borderId="0" xfId="0" applyFont="1" applyBorder="1"/>
    <xf numFmtId="164" fontId="16" fillId="0" borderId="1" xfId="0" applyNumberFormat="1" applyFont="1" applyBorder="1"/>
    <xf numFmtId="0" fontId="15" fillId="0" borderId="0" xfId="0" applyFont="1" applyBorder="1" applyAlignment="1">
      <alignment horizontal="center"/>
    </xf>
    <xf numFmtId="0" fontId="16" fillId="3" borderId="0" xfId="0" applyFont="1" applyFill="1"/>
    <xf numFmtId="0" fontId="17" fillId="3" borderId="0" xfId="0" quotePrefix="1" applyFont="1" applyFill="1"/>
    <xf numFmtId="0" fontId="15" fillId="3" borderId="0" xfId="0" applyFont="1" applyFill="1"/>
    <xf numFmtId="0" fontId="15" fillId="13" borderId="0" xfId="0" applyFont="1" applyFill="1" applyAlignment="1">
      <alignment horizontal="center"/>
    </xf>
    <xf numFmtId="0" fontId="15" fillId="12" borderId="0" xfId="0" applyFont="1" applyFill="1"/>
    <xf numFmtId="0" fontId="17" fillId="12" borderId="0" xfId="0" quotePrefix="1" applyFont="1" applyFill="1"/>
    <xf numFmtId="0" fontId="17" fillId="12" borderId="0" xfId="0" applyFont="1" applyFill="1"/>
    <xf numFmtId="0" fontId="15" fillId="12" borderId="0" xfId="0" applyFont="1" applyFill="1" applyAlignment="1">
      <alignment horizontal="center"/>
    </xf>
    <xf numFmtId="0" fontId="16" fillId="0" borderId="0" xfId="0" applyFont="1"/>
    <xf numFmtId="0" fontId="17" fillId="6" borderId="0" xfId="0" quotePrefix="1" applyFont="1" applyFill="1" applyBorder="1" applyAlignment="1">
      <alignment horizontal="left"/>
    </xf>
    <xf numFmtId="0" fontId="17" fillId="6" borderId="0" xfId="0" quotePrefix="1" applyFont="1" applyFill="1" applyBorder="1" applyAlignment="1">
      <alignment horizontal="center"/>
    </xf>
    <xf numFmtId="0" fontId="17" fillId="2" borderId="0" xfId="0" quotePrefix="1" applyFont="1" applyFill="1"/>
    <xf numFmtId="0" fontId="15" fillId="2" borderId="0" xfId="0" applyFont="1" applyFill="1"/>
    <xf numFmtId="0" fontId="15" fillId="2" borderId="0" xfId="0" applyFont="1" applyFill="1" applyAlignment="1">
      <alignment horizontal="center"/>
    </xf>
    <xf numFmtId="0" fontId="17" fillId="11" borderId="1" xfId="0" applyFont="1" applyFill="1" applyBorder="1" applyAlignment="1">
      <alignment horizontal="left"/>
    </xf>
    <xf numFmtId="0" fontId="18" fillId="0" borderId="0" xfId="0" applyFont="1"/>
    <xf numFmtId="0" fontId="15" fillId="0" borderId="22" xfId="0" applyFont="1" applyBorder="1"/>
    <xf numFmtId="164" fontId="15" fillId="0" borderId="22" xfId="0" applyNumberFormat="1" applyFont="1" applyBorder="1"/>
    <xf numFmtId="0" fontId="15" fillId="0" borderId="11" xfId="0" applyFont="1" applyBorder="1"/>
    <xf numFmtId="164" fontId="16" fillId="0" borderId="13" xfId="0" applyNumberFormat="1" applyFont="1" applyBorder="1"/>
    <xf numFmtId="0" fontId="15" fillId="2" borderId="2" xfId="0" applyFont="1" applyFill="1" applyBorder="1"/>
    <xf numFmtId="164" fontId="15" fillId="2" borderId="2" xfId="0" applyNumberFormat="1" applyFont="1" applyFill="1" applyBorder="1"/>
    <xf numFmtId="0" fontId="15" fillId="2" borderId="1" xfId="0" applyFont="1" applyFill="1" applyBorder="1"/>
    <xf numFmtId="164" fontId="15" fillId="2" borderId="1" xfId="0" applyNumberFormat="1" applyFont="1" applyFill="1" applyBorder="1"/>
    <xf numFmtId="0" fontId="15" fillId="2" borderId="1" xfId="0" quotePrefix="1" applyFont="1" applyFill="1" applyBorder="1" applyAlignment="1">
      <alignment horizontal="left"/>
    </xf>
    <xf numFmtId="0" fontId="13" fillId="5" borderId="18" xfId="0" applyFont="1" applyFill="1" applyBorder="1" applyAlignment="1">
      <alignment horizontal="center"/>
    </xf>
    <xf numFmtId="0" fontId="0" fillId="5" borderId="19" xfId="0" applyFill="1" applyBorder="1" applyAlignment="1">
      <alignment horizontal="center"/>
    </xf>
    <xf numFmtId="0" fontId="0" fillId="5" borderId="7" xfId="0" applyFill="1" applyBorder="1" applyAlignment="1">
      <alignment horizontal="center"/>
    </xf>
    <xf numFmtId="0" fontId="0" fillId="5" borderId="18" xfId="0" applyFill="1" applyBorder="1" applyAlignment="1">
      <alignment horizontal="center"/>
    </xf>
    <xf numFmtId="0" fontId="1" fillId="5" borderId="18" xfId="0" applyFont="1" applyFill="1" applyBorder="1" applyAlignment="1">
      <alignment horizontal="center"/>
    </xf>
    <xf numFmtId="0" fontId="1" fillId="5" borderId="19" xfId="0" applyFont="1" applyFill="1" applyBorder="1" applyAlignment="1">
      <alignment horizontal="center"/>
    </xf>
    <xf numFmtId="0" fontId="1" fillId="5" borderId="7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3" fillId="5" borderId="1" xfId="0" applyFont="1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1" fillId="2" borderId="0" xfId="0" applyFont="1" applyFill="1" applyAlignment="1">
      <alignment wrapText="1"/>
    </xf>
  </cellXfs>
  <cellStyles count="1"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chart>
    <c:plotArea>
      <c:layout/>
      <c:barChart>
        <c:barDir val="col"/>
        <c:grouping val="clustered"/>
        <c:ser>
          <c:idx val="0"/>
          <c:order val="0"/>
          <c:cat>
            <c:strRef>
              <c:f>Arkusz5!$A$2:$A$13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Arkusz5!$B$2:$B$13</c:f>
              <c:numCache>
                <c:formatCode>General</c:formatCode>
                <c:ptCount val="12"/>
                <c:pt idx="0">
                  <c:v>1000</c:v>
                </c:pt>
                <c:pt idx="1">
                  <c:v>900</c:v>
                </c:pt>
                <c:pt idx="2">
                  <c:v>1200</c:v>
                </c:pt>
                <c:pt idx="3">
                  <c:v>1100</c:v>
                </c:pt>
                <c:pt idx="4">
                  <c:v>1150</c:v>
                </c:pt>
                <c:pt idx="5">
                  <c:v>1200</c:v>
                </c:pt>
                <c:pt idx="6">
                  <c:v>1250</c:v>
                </c:pt>
                <c:pt idx="7">
                  <c:v>1300</c:v>
                </c:pt>
                <c:pt idx="8">
                  <c:v>1350</c:v>
                </c:pt>
                <c:pt idx="9">
                  <c:v>1400</c:v>
                </c:pt>
                <c:pt idx="10">
                  <c:v>1450</c:v>
                </c:pt>
                <c:pt idx="11">
                  <c:v>1500</c:v>
                </c:pt>
              </c:numCache>
            </c:numRef>
          </c:val>
        </c:ser>
        <c:axId val="142169600"/>
        <c:axId val="142171136"/>
      </c:barChart>
      <c:catAx>
        <c:axId val="142169600"/>
        <c:scaling>
          <c:orientation val="minMax"/>
        </c:scaling>
        <c:axPos val="b"/>
        <c:tickLblPos val="nextTo"/>
        <c:crossAx val="142171136"/>
        <c:crosses val="autoZero"/>
        <c:auto val="1"/>
        <c:lblAlgn val="ctr"/>
        <c:lblOffset val="100"/>
      </c:catAx>
      <c:valAx>
        <c:axId val="142171136"/>
        <c:scaling>
          <c:orientation val="minMax"/>
        </c:scaling>
        <c:axPos val="l"/>
        <c:majorGridlines/>
        <c:numFmt formatCode="General" sourceLinked="1"/>
        <c:tickLblPos val="nextTo"/>
        <c:crossAx val="142169600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chart>
    <c:title/>
    <c:plotArea>
      <c:layout/>
      <c:barChart>
        <c:barDir val="col"/>
        <c:grouping val="stacked"/>
        <c:ser>
          <c:idx val="0"/>
          <c:order val="0"/>
          <c:tx>
            <c:strRef>
              <c:f>Arkusz5!$B$1</c:f>
              <c:strCache>
                <c:ptCount val="1"/>
                <c:pt idx="0">
                  <c:v>Dane</c:v>
                </c:pt>
              </c:strCache>
            </c:strRef>
          </c:tx>
          <c:cat>
            <c:strRef>
              <c:f>Arkusz5!$A$2:$A$13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Arkusz5!$B$2:$B$13</c:f>
              <c:numCache>
                <c:formatCode>General</c:formatCode>
                <c:ptCount val="12"/>
                <c:pt idx="0">
                  <c:v>1000</c:v>
                </c:pt>
                <c:pt idx="1">
                  <c:v>900</c:v>
                </c:pt>
                <c:pt idx="2">
                  <c:v>1200</c:v>
                </c:pt>
                <c:pt idx="3">
                  <c:v>1100</c:v>
                </c:pt>
                <c:pt idx="4">
                  <c:v>1150</c:v>
                </c:pt>
                <c:pt idx="5">
                  <c:v>1200</c:v>
                </c:pt>
                <c:pt idx="6">
                  <c:v>1250</c:v>
                </c:pt>
                <c:pt idx="7">
                  <c:v>1300</c:v>
                </c:pt>
                <c:pt idx="8">
                  <c:v>1350</c:v>
                </c:pt>
                <c:pt idx="9">
                  <c:v>1400</c:v>
                </c:pt>
                <c:pt idx="10">
                  <c:v>1450</c:v>
                </c:pt>
                <c:pt idx="11">
                  <c:v>1500</c:v>
                </c:pt>
              </c:numCache>
            </c:numRef>
          </c:val>
        </c:ser>
        <c:overlap val="100"/>
        <c:axId val="142190848"/>
        <c:axId val="142200832"/>
      </c:barChart>
      <c:catAx>
        <c:axId val="142190848"/>
        <c:scaling>
          <c:orientation val="minMax"/>
        </c:scaling>
        <c:axPos val="b"/>
        <c:tickLblPos val="nextTo"/>
        <c:crossAx val="142200832"/>
        <c:crosses val="autoZero"/>
        <c:auto val="1"/>
        <c:lblAlgn val="ctr"/>
        <c:lblOffset val="100"/>
      </c:catAx>
      <c:valAx>
        <c:axId val="142200832"/>
        <c:scaling>
          <c:orientation val="minMax"/>
        </c:scaling>
        <c:axPos val="l"/>
        <c:majorGridlines/>
        <c:numFmt formatCode="General" sourceLinked="1"/>
        <c:tickLblPos val="nextTo"/>
        <c:crossAx val="142190848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chart>
    <c:title/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Arkusz5!$B$1</c:f>
              <c:strCache>
                <c:ptCount val="1"/>
                <c:pt idx="0">
                  <c:v>Dane</c:v>
                </c:pt>
              </c:strCache>
            </c:strRef>
          </c:tx>
          <c:cat>
            <c:strRef>
              <c:f>Arkusz5!$A$2:$A$13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Arkusz5!$B$2:$B$13</c:f>
              <c:numCache>
                <c:formatCode>General</c:formatCode>
                <c:ptCount val="12"/>
                <c:pt idx="0">
                  <c:v>1000</c:v>
                </c:pt>
                <c:pt idx="1">
                  <c:v>900</c:v>
                </c:pt>
                <c:pt idx="2">
                  <c:v>1200</c:v>
                </c:pt>
                <c:pt idx="3">
                  <c:v>1100</c:v>
                </c:pt>
                <c:pt idx="4">
                  <c:v>1150</c:v>
                </c:pt>
                <c:pt idx="5">
                  <c:v>1200</c:v>
                </c:pt>
                <c:pt idx="6">
                  <c:v>1250</c:v>
                </c:pt>
                <c:pt idx="7">
                  <c:v>1300</c:v>
                </c:pt>
                <c:pt idx="8">
                  <c:v>1350</c:v>
                </c:pt>
                <c:pt idx="9">
                  <c:v>1400</c:v>
                </c:pt>
                <c:pt idx="10">
                  <c:v>1450</c:v>
                </c:pt>
                <c:pt idx="11">
                  <c:v>1500</c:v>
                </c:pt>
              </c:numCache>
            </c:numRef>
          </c:val>
        </c:ser>
        <c:shape val="cylinder"/>
        <c:axId val="142684544"/>
        <c:axId val="142686080"/>
        <c:axId val="0"/>
      </c:bar3DChart>
      <c:catAx>
        <c:axId val="142684544"/>
        <c:scaling>
          <c:orientation val="minMax"/>
        </c:scaling>
        <c:axPos val="b"/>
        <c:tickLblPos val="nextTo"/>
        <c:crossAx val="142686080"/>
        <c:crosses val="autoZero"/>
        <c:auto val="1"/>
        <c:lblAlgn val="ctr"/>
        <c:lblOffset val="100"/>
      </c:catAx>
      <c:valAx>
        <c:axId val="142686080"/>
        <c:scaling>
          <c:orientation val="minMax"/>
        </c:scaling>
        <c:axPos val="l"/>
        <c:majorGridlines/>
        <c:numFmt formatCode="General" sourceLinked="1"/>
        <c:tickLblPos val="nextTo"/>
        <c:crossAx val="142684544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chart>
    <c:plotArea>
      <c:layout/>
      <c:lineChart>
        <c:grouping val="standard"/>
        <c:ser>
          <c:idx val="0"/>
          <c:order val="0"/>
          <c:marker>
            <c:symbol val="none"/>
          </c:marker>
          <c:cat>
            <c:strRef>
              <c:f>Arkusz5!$A$2:$A$13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Arkusz5!$B$2:$B$13</c:f>
              <c:numCache>
                <c:formatCode>General</c:formatCode>
                <c:ptCount val="12"/>
                <c:pt idx="0">
                  <c:v>1000</c:v>
                </c:pt>
                <c:pt idx="1">
                  <c:v>900</c:v>
                </c:pt>
                <c:pt idx="2">
                  <c:v>1200</c:v>
                </c:pt>
                <c:pt idx="3">
                  <c:v>1100</c:v>
                </c:pt>
                <c:pt idx="4">
                  <c:v>1150</c:v>
                </c:pt>
                <c:pt idx="5">
                  <c:v>1200</c:v>
                </c:pt>
                <c:pt idx="6">
                  <c:v>1250</c:v>
                </c:pt>
                <c:pt idx="7">
                  <c:v>1300</c:v>
                </c:pt>
                <c:pt idx="8">
                  <c:v>1350</c:v>
                </c:pt>
                <c:pt idx="9">
                  <c:v>1400</c:v>
                </c:pt>
                <c:pt idx="10">
                  <c:v>1450</c:v>
                </c:pt>
                <c:pt idx="11">
                  <c:v>1500</c:v>
                </c:pt>
              </c:numCache>
            </c:numRef>
          </c:val>
        </c:ser>
        <c:marker val="1"/>
        <c:axId val="142714368"/>
        <c:axId val="142715904"/>
      </c:lineChart>
      <c:catAx>
        <c:axId val="142714368"/>
        <c:scaling>
          <c:orientation val="minMax"/>
        </c:scaling>
        <c:axPos val="b"/>
        <c:tickLblPos val="nextTo"/>
        <c:crossAx val="142715904"/>
        <c:crosses val="autoZero"/>
        <c:auto val="1"/>
        <c:lblAlgn val="ctr"/>
        <c:lblOffset val="100"/>
      </c:catAx>
      <c:valAx>
        <c:axId val="142715904"/>
        <c:scaling>
          <c:orientation val="minMax"/>
        </c:scaling>
        <c:axPos val="l"/>
        <c:majorGridlines/>
        <c:numFmt formatCode="General" sourceLinked="1"/>
        <c:tickLblPos val="nextTo"/>
        <c:crossAx val="142714368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chart>
    <c:title>
      <c:layout/>
    </c:title>
    <c:plotArea>
      <c:layout/>
      <c:doughnutChart>
        <c:varyColors val="1"/>
        <c:ser>
          <c:idx val="0"/>
          <c:order val="0"/>
          <c:tx>
            <c:strRef>
              <c:f>Arkusz5!$B$30</c:f>
              <c:strCache>
                <c:ptCount val="1"/>
                <c:pt idx="0">
                  <c:v>Wynik</c:v>
                </c:pt>
              </c:strCache>
            </c:strRef>
          </c:tx>
          <c:cat>
            <c:strRef>
              <c:f>Arkusz5!$A$31:$A$34</c:f>
              <c:strCache>
                <c:ptCount val="4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</c:strCache>
            </c:strRef>
          </c:cat>
          <c:val>
            <c:numRef>
              <c:f>Arkusz5!$B$31:$B$34</c:f>
              <c:numCache>
                <c:formatCode>0%</c:formatCode>
                <c:ptCount val="4"/>
                <c:pt idx="0">
                  <c:v>0.2</c:v>
                </c:pt>
                <c:pt idx="1">
                  <c:v>0.15</c:v>
                </c:pt>
                <c:pt idx="2">
                  <c:v>0.3</c:v>
                </c:pt>
                <c:pt idx="3">
                  <c:v>0.25</c:v>
                </c:pt>
              </c:numCache>
            </c:numRef>
          </c:val>
        </c:ser>
        <c:firstSliceAng val="0"/>
        <c:holeSize val="50"/>
      </c:doughnutChart>
    </c:plotArea>
    <c:legend>
      <c:legendPos val="r"/>
      <c:layout/>
    </c:legend>
    <c:plotVisOnly val="1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chart>
    <c:title>
      <c:layout/>
    </c:title>
    <c:plotArea>
      <c:layout/>
      <c:radarChart>
        <c:radarStyle val="marker"/>
        <c:ser>
          <c:idx val="0"/>
          <c:order val="0"/>
          <c:tx>
            <c:strRef>
              <c:f>Arkusz5!$B$30</c:f>
              <c:strCache>
                <c:ptCount val="1"/>
                <c:pt idx="0">
                  <c:v>Wynik</c:v>
                </c:pt>
              </c:strCache>
            </c:strRef>
          </c:tx>
          <c:marker>
            <c:symbol val="none"/>
          </c:marker>
          <c:cat>
            <c:strRef>
              <c:f>Arkusz5!$A$31:$A$34</c:f>
              <c:strCache>
                <c:ptCount val="4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</c:strCache>
            </c:strRef>
          </c:cat>
          <c:val>
            <c:numRef>
              <c:f>Arkusz5!$B$31:$B$34</c:f>
              <c:numCache>
                <c:formatCode>0%</c:formatCode>
                <c:ptCount val="4"/>
                <c:pt idx="0">
                  <c:v>0.2</c:v>
                </c:pt>
                <c:pt idx="1">
                  <c:v>0.15</c:v>
                </c:pt>
                <c:pt idx="2">
                  <c:v>0.3</c:v>
                </c:pt>
                <c:pt idx="3">
                  <c:v>0.25</c:v>
                </c:pt>
              </c:numCache>
            </c:numRef>
          </c:val>
        </c:ser>
        <c:axId val="144400768"/>
        <c:axId val="144402304"/>
      </c:radarChart>
      <c:catAx>
        <c:axId val="144400768"/>
        <c:scaling>
          <c:orientation val="minMax"/>
        </c:scaling>
        <c:axPos val="b"/>
        <c:majorGridlines/>
        <c:tickLblPos val="nextTo"/>
        <c:crossAx val="144402304"/>
        <c:crosses val="autoZero"/>
        <c:auto val="1"/>
        <c:lblAlgn val="ctr"/>
        <c:lblOffset val="100"/>
      </c:catAx>
      <c:valAx>
        <c:axId val="144402304"/>
        <c:scaling>
          <c:orientation val="minMax"/>
        </c:scaling>
        <c:axPos val="l"/>
        <c:majorGridlines/>
        <c:numFmt formatCode="0%" sourceLinked="1"/>
        <c:majorTickMark val="cross"/>
        <c:tickLblPos val="nextTo"/>
        <c:crossAx val="144400768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chart>
    <c:title>
      <c:layout/>
    </c:title>
    <c:plotArea>
      <c:layout/>
      <c:scatterChart>
        <c:scatterStyle val="smoothMarker"/>
        <c:ser>
          <c:idx val="0"/>
          <c:order val="0"/>
          <c:tx>
            <c:strRef>
              <c:f>Arkusz5!$B$30</c:f>
              <c:strCache>
                <c:ptCount val="1"/>
                <c:pt idx="0">
                  <c:v>Wynik</c:v>
                </c:pt>
              </c:strCache>
            </c:strRef>
          </c:tx>
          <c:xVal>
            <c:strRef>
              <c:f>Arkusz5!$A$31:$A$34</c:f>
              <c:strCache>
                <c:ptCount val="4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</c:strCache>
            </c:strRef>
          </c:xVal>
          <c:yVal>
            <c:numRef>
              <c:f>Arkusz5!$B$31:$B$34</c:f>
              <c:numCache>
                <c:formatCode>0%</c:formatCode>
                <c:ptCount val="4"/>
                <c:pt idx="0">
                  <c:v>0.2</c:v>
                </c:pt>
                <c:pt idx="1">
                  <c:v>0.15</c:v>
                </c:pt>
                <c:pt idx="2">
                  <c:v>0.3</c:v>
                </c:pt>
                <c:pt idx="3">
                  <c:v>0.25</c:v>
                </c:pt>
              </c:numCache>
            </c:numRef>
          </c:yVal>
          <c:smooth val="1"/>
        </c:ser>
        <c:axId val="144508416"/>
        <c:axId val="144509952"/>
      </c:scatterChart>
      <c:valAx>
        <c:axId val="144508416"/>
        <c:scaling>
          <c:orientation val="minMax"/>
        </c:scaling>
        <c:axPos val="b"/>
        <c:tickLblPos val="nextTo"/>
        <c:crossAx val="144509952"/>
        <c:crosses val="autoZero"/>
        <c:crossBetween val="midCat"/>
      </c:valAx>
      <c:valAx>
        <c:axId val="144509952"/>
        <c:scaling>
          <c:orientation val="minMax"/>
        </c:scaling>
        <c:axPos val="l"/>
        <c:majorGridlines/>
        <c:numFmt formatCode="0%" sourceLinked="1"/>
        <c:tickLblPos val="nextTo"/>
        <c:crossAx val="144508416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chart>
    <c:title>
      <c:layout/>
    </c:title>
    <c:plotArea>
      <c:layout/>
      <c:lineChart>
        <c:grouping val="standard"/>
        <c:ser>
          <c:idx val="0"/>
          <c:order val="0"/>
          <c:tx>
            <c:strRef>
              <c:f>Arkusz5!$B$45</c:f>
              <c:strCache>
                <c:ptCount val="1"/>
                <c:pt idx="0">
                  <c:v>Euro</c:v>
                </c:pt>
              </c:strCache>
            </c:strRef>
          </c:tx>
          <c:cat>
            <c:strRef>
              <c:f>Arkusz5!$A$46:$A$57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Arkusz5!$B$46:$B$57</c:f>
              <c:numCache>
                <c:formatCode>#,##0.00\ "zł"</c:formatCode>
                <c:ptCount val="12"/>
                <c:pt idx="0">
                  <c:v>4</c:v>
                </c:pt>
                <c:pt idx="1">
                  <c:v>4.0999999999999996</c:v>
                </c:pt>
                <c:pt idx="2">
                  <c:v>4.1500000000000004</c:v>
                </c:pt>
                <c:pt idx="3">
                  <c:v>4.05</c:v>
                </c:pt>
                <c:pt idx="4">
                  <c:v>4</c:v>
                </c:pt>
                <c:pt idx="5">
                  <c:v>4.0999999999999996</c:v>
                </c:pt>
                <c:pt idx="6">
                  <c:v>4.2</c:v>
                </c:pt>
                <c:pt idx="7">
                  <c:v>4.3</c:v>
                </c:pt>
                <c:pt idx="8">
                  <c:v>4.0999999999999996</c:v>
                </c:pt>
                <c:pt idx="9">
                  <c:v>4.1500000000000004</c:v>
                </c:pt>
                <c:pt idx="10">
                  <c:v>4.05</c:v>
                </c:pt>
                <c:pt idx="11">
                  <c:v>4.0999999999999996</c:v>
                </c:pt>
              </c:numCache>
            </c:numRef>
          </c:val>
        </c:ser>
        <c:marker val="1"/>
        <c:axId val="144542336"/>
        <c:axId val="144548224"/>
      </c:lineChart>
      <c:catAx>
        <c:axId val="144542336"/>
        <c:scaling>
          <c:orientation val="minMax"/>
        </c:scaling>
        <c:axPos val="b"/>
        <c:tickLblPos val="nextTo"/>
        <c:crossAx val="144548224"/>
        <c:crosses val="autoZero"/>
        <c:auto val="1"/>
        <c:lblAlgn val="ctr"/>
        <c:lblOffset val="100"/>
      </c:catAx>
      <c:valAx>
        <c:axId val="144548224"/>
        <c:scaling>
          <c:orientation val="minMax"/>
        </c:scaling>
        <c:axPos val="l"/>
        <c:majorGridlines/>
        <c:numFmt formatCode="#,##0.00\ &quot;zł&quot;" sourceLinked="1"/>
        <c:tickLblPos val="nextTo"/>
        <c:crossAx val="144542336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4</xdr:row>
      <xdr:rowOff>28575</xdr:rowOff>
    </xdr:from>
    <xdr:to>
      <xdr:col>0</xdr:col>
      <xdr:colOff>619125</xdr:colOff>
      <xdr:row>9</xdr:row>
      <xdr:rowOff>76200</xdr:rowOff>
    </xdr:to>
    <xdr:cxnSp macro="">
      <xdr:nvCxnSpPr>
        <xdr:cNvPr id="2" name="Łącznik prosty ze strzałką 1"/>
        <xdr:cNvCxnSpPr/>
      </xdr:nvCxnSpPr>
      <xdr:spPr>
        <a:xfrm flipV="1">
          <a:off x="152400" y="752475"/>
          <a:ext cx="466725" cy="95250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666750</xdr:colOff>
      <xdr:row>8</xdr:row>
      <xdr:rowOff>104775</xdr:rowOff>
    </xdr:from>
    <xdr:to>
      <xdr:col>2</xdr:col>
      <xdr:colOff>0</xdr:colOff>
      <xdr:row>10</xdr:row>
      <xdr:rowOff>95250</xdr:rowOff>
    </xdr:to>
    <xdr:cxnSp macro="">
      <xdr:nvCxnSpPr>
        <xdr:cNvPr id="3" name="Łącznik prosty ze strzałką 2"/>
        <xdr:cNvCxnSpPr/>
      </xdr:nvCxnSpPr>
      <xdr:spPr>
        <a:xfrm flipH="1" flipV="1">
          <a:off x="1371600" y="1552575"/>
          <a:ext cx="19050" cy="36195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228600</xdr:colOff>
      <xdr:row>8</xdr:row>
      <xdr:rowOff>19050</xdr:rowOff>
    </xdr:from>
    <xdr:to>
      <xdr:col>4</xdr:col>
      <xdr:colOff>247650</xdr:colOff>
      <xdr:row>9</xdr:row>
      <xdr:rowOff>152400</xdr:rowOff>
    </xdr:to>
    <xdr:cxnSp macro="">
      <xdr:nvCxnSpPr>
        <xdr:cNvPr id="4" name="Łącznik prosty ze strzałką 3"/>
        <xdr:cNvCxnSpPr/>
      </xdr:nvCxnSpPr>
      <xdr:spPr>
        <a:xfrm flipV="1">
          <a:off x="2990850" y="1466850"/>
          <a:ext cx="19050" cy="31432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600076</xdr:colOff>
      <xdr:row>0</xdr:row>
      <xdr:rowOff>114300</xdr:rowOff>
    </xdr:from>
    <xdr:to>
      <xdr:col>8</xdr:col>
      <xdr:colOff>200026</xdr:colOff>
      <xdr:row>12</xdr:row>
      <xdr:rowOff>142875</xdr:rowOff>
    </xdr:to>
    <xdr:graphicFrame macro="">
      <xdr:nvGraphicFramePr>
        <xdr:cNvPr id="2" name="Wykres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200025</xdr:colOff>
      <xdr:row>13</xdr:row>
      <xdr:rowOff>142875</xdr:rowOff>
    </xdr:from>
    <xdr:to>
      <xdr:col>6</xdr:col>
      <xdr:colOff>209550</xdr:colOff>
      <xdr:row>27</xdr:row>
      <xdr:rowOff>76200</xdr:rowOff>
    </xdr:to>
    <xdr:graphicFrame macro="">
      <xdr:nvGraphicFramePr>
        <xdr:cNvPr id="3" name="Wykres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295275</xdr:colOff>
      <xdr:row>0</xdr:row>
      <xdr:rowOff>104775</xdr:rowOff>
    </xdr:from>
    <xdr:to>
      <xdr:col>12</xdr:col>
      <xdr:colOff>514350</xdr:colOff>
      <xdr:row>12</xdr:row>
      <xdr:rowOff>123825</xdr:rowOff>
    </xdr:to>
    <xdr:graphicFrame macro="">
      <xdr:nvGraphicFramePr>
        <xdr:cNvPr id="4" name="Wykres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361950</xdr:colOff>
      <xdr:row>13</xdr:row>
      <xdr:rowOff>161925</xdr:rowOff>
    </xdr:from>
    <xdr:to>
      <xdr:col>12</xdr:col>
      <xdr:colOff>495300</xdr:colOff>
      <xdr:row>27</xdr:row>
      <xdr:rowOff>66675</xdr:rowOff>
    </xdr:to>
    <xdr:graphicFrame macro="">
      <xdr:nvGraphicFramePr>
        <xdr:cNvPr id="6" name="Wykres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57150</xdr:colOff>
      <xdr:row>34</xdr:row>
      <xdr:rowOff>66676</xdr:rowOff>
    </xdr:from>
    <xdr:to>
      <xdr:col>3</xdr:col>
      <xdr:colOff>152400</xdr:colOff>
      <xdr:row>42</xdr:row>
      <xdr:rowOff>123825</xdr:rowOff>
    </xdr:to>
    <xdr:graphicFrame macro="">
      <xdr:nvGraphicFramePr>
        <xdr:cNvPr id="8" name="Wykres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333375</xdr:colOff>
      <xdr:row>28</xdr:row>
      <xdr:rowOff>85725</xdr:rowOff>
    </xdr:from>
    <xdr:to>
      <xdr:col>7</xdr:col>
      <xdr:colOff>361950</xdr:colOff>
      <xdr:row>42</xdr:row>
      <xdr:rowOff>142875</xdr:rowOff>
    </xdr:to>
    <xdr:graphicFrame macro="">
      <xdr:nvGraphicFramePr>
        <xdr:cNvPr id="9" name="Wykres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</xdr:col>
      <xdr:colOff>485774</xdr:colOff>
      <xdr:row>28</xdr:row>
      <xdr:rowOff>104775</xdr:rowOff>
    </xdr:from>
    <xdr:to>
      <xdr:col>12</xdr:col>
      <xdr:colOff>533399</xdr:colOff>
      <xdr:row>42</xdr:row>
      <xdr:rowOff>85725</xdr:rowOff>
    </xdr:to>
    <xdr:graphicFrame macro="">
      <xdr:nvGraphicFramePr>
        <xdr:cNvPr id="10" name="Wykres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219075</xdr:colOff>
      <xdr:row>44</xdr:row>
      <xdr:rowOff>19050</xdr:rowOff>
    </xdr:from>
    <xdr:to>
      <xdr:col>8</xdr:col>
      <xdr:colOff>676275</xdr:colOff>
      <xdr:row>59</xdr:row>
      <xdr:rowOff>47625</xdr:rowOff>
    </xdr:to>
    <xdr:graphicFrame macro="">
      <xdr:nvGraphicFramePr>
        <xdr:cNvPr id="13" name="Wykres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44"/>
  <sheetViews>
    <sheetView showFormulas="1" tabSelected="1" workbookViewId="0">
      <selection activeCell="H3" sqref="H3"/>
    </sheetView>
  </sheetViews>
  <sheetFormatPr defaultRowHeight="14.25"/>
  <cols>
    <col min="1" max="1" width="5" customWidth="1"/>
  </cols>
  <sheetData>
    <row r="1" spans="1:10">
      <c r="A1" s="7">
        <v>2</v>
      </c>
    </row>
    <row r="2" spans="1:10" ht="15">
      <c r="A2" s="8">
        <v>3</v>
      </c>
      <c r="D2" s="1" t="s">
        <v>0</v>
      </c>
    </row>
    <row r="3" spans="1:10" ht="75">
      <c r="B3" s="9">
        <f>A1+A2</f>
        <v>5</v>
      </c>
      <c r="C3" s="5"/>
      <c r="D3" s="4" t="s">
        <v>7</v>
      </c>
      <c r="H3" s="137" t="s">
        <v>221</v>
      </c>
    </row>
    <row r="4" spans="1:10" ht="15">
      <c r="B4" s="1"/>
      <c r="C4" s="5"/>
    </row>
    <row r="5" spans="1:10" ht="15">
      <c r="A5" s="8">
        <v>4</v>
      </c>
      <c r="B5" s="6"/>
      <c r="C5" s="5"/>
    </row>
    <row r="6" spans="1:10" ht="15">
      <c r="A6" s="8">
        <v>5</v>
      </c>
      <c r="D6" s="1" t="s">
        <v>0</v>
      </c>
    </row>
    <row r="7" spans="1:10" ht="15">
      <c r="B7" s="9">
        <f>A5+A6</f>
        <v>9</v>
      </c>
      <c r="D7" s="4" t="s">
        <v>8</v>
      </c>
    </row>
    <row r="10" spans="1:10">
      <c r="D10" t="s">
        <v>1</v>
      </c>
    </row>
    <row r="11" spans="1:10" ht="15">
      <c r="B11" s="19">
        <f>$A$1+$A$2</f>
        <v>5</v>
      </c>
      <c r="D11" t="s">
        <v>10</v>
      </c>
    </row>
    <row r="13" spans="1:10">
      <c r="B13" s="19">
        <f>$A$1+$A$2</f>
        <v>5</v>
      </c>
      <c r="D13" t="s">
        <v>9</v>
      </c>
    </row>
    <row r="15" spans="1:10" ht="15.75" thickBot="1">
      <c r="B15" s="1" t="s">
        <v>2</v>
      </c>
    </row>
    <row r="16" spans="1:10" ht="15" thickBot="1">
      <c r="B16" s="11">
        <v>1</v>
      </c>
      <c r="C16" s="12">
        <v>2</v>
      </c>
      <c r="D16" s="12">
        <v>3</v>
      </c>
      <c r="E16" s="12">
        <v>4</v>
      </c>
      <c r="F16" s="12">
        <v>5</v>
      </c>
      <c r="G16" s="12">
        <v>6</v>
      </c>
      <c r="H16" s="12">
        <v>7</v>
      </c>
      <c r="I16" s="12">
        <v>8</v>
      </c>
      <c r="J16" s="13">
        <v>9</v>
      </c>
    </row>
    <row r="17" spans="1:10">
      <c r="A17" s="15">
        <v>1</v>
      </c>
      <c r="B17" s="18">
        <f>$A17*B$16</f>
        <v>1</v>
      </c>
      <c r="C17" s="10">
        <f t="shared" ref="C17:J25" si="0">$A17*C$16</f>
        <v>2</v>
      </c>
      <c r="D17" s="10">
        <f t="shared" si="0"/>
        <v>3</v>
      </c>
      <c r="E17" s="10">
        <f t="shared" si="0"/>
        <v>4</v>
      </c>
      <c r="F17" s="10">
        <f t="shared" si="0"/>
        <v>5</v>
      </c>
      <c r="G17" s="10">
        <f t="shared" si="0"/>
        <v>6</v>
      </c>
      <c r="H17" s="10">
        <f t="shared" si="0"/>
        <v>7</v>
      </c>
      <c r="I17" s="10">
        <f t="shared" si="0"/>
        <v>8</v>
      </c>
      <c r="J17" s="10">
        <f t="shared" si="0"/>
        <v>9</v>
      </c>
    </row>
    <row r="18" spans="1:10">
      <c r="A18" s="16">
        <v>2</v>
      </c>
      <c r="B18" s="14">
        <f t="shared" ref="B18:B25" si="1">$A18*B$16</f>
        <v>2</v>
      </c>
      <c r="C18" s="8">
        <f t="shared" si="0"/>
        <v>4</v>
      </c>
      <c r="D18" s="8">
        <f t="shared" si="0"/>
        <v>6</v>
      </c>
      <c r="E18" s="8">
        <f t="shared" si="0"/>
        <v>8</v>
      </c>
      <c r="F18" s="8">
        <f t="shared" si="0"/>
        <v>10</v>
      </c>
      <c r="G18" s="8">
        <f t="shared" si="0"/>
        <v>12</v>
      </c>
      <c r="H18" s="8">
        <f t="shared" si="0"/>
        <v>14</v>
      </c>
      <c r="I18" s="8">
        <f t="shared" si="0"/>
        <v>16</v>
      </c>
      <c r="J18" s="8">
        <f t="shared" si="0"/>
        <v>18</v>
      </c>
    </row>
    <row r="19" spans="1:10">
      <c r="A19" s="16">
        <v>3</v>
      </c>
      <c r="B19" s="14">
        <f t="shared" si="1"/>
        <v>3</v>
      </c>
      <c r="C19" s="8">
        <f t="shared" si="0"/>
        <v>6</v>
      </c>
      <c r="D19" s="8">
        <f t="shared" si="0"/>
        <v>9</v>
      </c>
      <c r="E19" s="8">
        <f t="shared" si="0"/>
        <v>12</v>
      </c>
      <c r="F19" s="8">
        <f t="shared" si="0"/>
        <v>15</v>
      </c>
      <c r="G19" s="8">
        <f t="shared" si="0"/>
        <v>18</v>
      </c>
      <c r="H19" s="8">
        <f t="shared" si="0"/>
        <v>21</v>
      </c>
      <c r="I19" s="8">
        <f t="shared" si="0"/>
        <v>24</v>
      </c>
      <c r="J19" s="8">
        <f t="shared" si="0"/>
        <v>27</v>
      </c>
    </row>
    <row r="20" spans="1:10">
      <c r="A20" s="16">
        <v>4</v>
      </c>
      <c r="B20" s="14">
        <f t="shared" si="1"/>
        <v>4</v>
      </c>
      <c r="C20" s="8">
        <f t="shared" si="0"/>
        <v>8</v>
      </c>
      <c r="D20" s="8">
        <f t="shared" si="0"/>
        <v>12</v>
      </c>
      <c r="E20" s="8">
        <f t="shared" si="0"/>
        <v>16</v>
      </c>
      <c r="F20" s="8">
        <f t="shared" si="0"/>
        <v>20</v>
      </c>
      <c r="G20" s="8">
        <f t="shared" si="0"/>
        <v>24</v>
      </c>
      <c r="H20" s="8">
        <f t="shared" si="0"/>
        <v>28</v>
      </c>
      <c r="I20" s="8">
        <f t="shared" si="0"/>
        <v>32</v>
      </c>
      <c r="J20" s="8">
        <f t="shared" si="0"/>
        <v>36</v>
      </c>
    </row>
    <row r="21" spans="1:10">
      <c r="A21" s="16">
        <v>5</v>
      </c>
      <c r="B21" s="14">
        <f t="shared" si="1"/>
        <v>5</v>
      </c>
      <c r="C21" s="8">
        <f t="shared" si="0"/>
        <v>10</v>
      </c>
      <c r="D21" s="8">
        <f t="shared" si="0"/>
        <v>15</v>
      </c>
      <c r="E21" s="8">
        <f t="shared" si="0"/>
        <v>20</v>
      </c>
      <c r="F21" s="8">
        <f t="shared" si="0"/>
        <v>25</v>
      </c>
      <c r="G21" s="8">
        <f t="shared" si="0"/>
        <v>30</v>
      </c>
      <c r="H21" s="8">
        <f t="shared" si="0"/>
        <v>35</v>
      </c>
      <c r="I21" s="8">
        <f t="shared" si="0"/>
        <v>40</v>
      </c>
      <c r="J21" s="8">
        <f t="shared" si="0"/>
        <v>45</v>
      </c>
    </row>
    <row r="22" spans="1:10">
      <c r="A22" s="16">
        <v>6</v>
      </c>
      <c r="B22" s="14">
        <f t="shared" si="1"/>
        <v>6</v>
      </c>
      <c r="C22" s="8">
        <f t="shared" si="0"/>
        <v>12</v>
      </c>
      <c r="D22" s="8">
        <f t="shared" si="0"/>
        <v>18</v>
      </c>
      <c r="E22" s="8">
        <f t="shared" si="0"/>
        <v>24</v>
      </c>
      <c r="F22" s="8">
        <f t="shared" si="0"/>
        <v>30</v>
      </c>
      <c r="G22" s="8">
        <f t="shared" si="0"/>
        <v>36</v>
      </c>
      <c r="H22" s="8">
        <f t="shared" si="0"/>
        <v>42</v>
      </c>
      <c r="I22" s="8">
        <f t="shared" si="0"/>
        <v>48</v>
      </c>
      <c r="J22" s="8">
        <f t="shared" si="0"/>
        <v>54</v>
      </c>
    </row>
    <row r="23" spans="1:10">
      <c r="A23" s="16">
        <v>7</v>
      </c>
      <c r="B23" s="14">
        <f t="shared" si="1"/>
        <v>7</v>
      </c>
      <c r="C23" s="8">
        <f t="shared" si="0"/>
        <v>14</v>
      </c>
      <c r="D23" s="8">
        <f t="shared" si="0"/>
        <v>21</v>
      </c>
      <c r="E23" s="8">
        <f t="shared" si="0"/>
        <v>28</v>
      </c>
      <c r="F23" s="8">
        <f t="shared" si="0"/>
        <v>35</v>
      </c>
      <c r="G23" s="8">
        <f t="shared" si="0"/>
        <v>42</v>
      </c>
      <c r="H23" s="8">
        <f t="shared" si="0"/>
        <v>49</v>
      </c>
      <c r="I23" s="8">
        <f t="shared" si="0"/>
        <v>56</v>
      </c>
      <c r="J23" s="8">
        <f t="shared" si="0"/>
        <v>63</v>
      </c>
    </row>
    <row r="24" spans="1:10">
      <c r="A24" s="16">
        <v>8</v>
      </c>
      <c r="B24" s="14">
        <f t="shared" si="1"/>
        <v>8</v>
      </c>
      <c r="C24" s="8">
        <f t="shared" si="0"/>
        <v>16</v>
      </c>
      <c r="D24" s="8">
        <f t="shared" si="0"/>
        <v>24</v>
      </c>
      <c r="E24" s="8">
        <f t="shared" si="0"/>
        <v>32</v>
      </c>
      <c r="F24" s="8">
        <f t="shared" si="0"/>
        <v>40</v>
      </c>
      <c r="G24" s="8">
        <f t="shared" si="0"/>
        <v>48</v>
      </c>
      <c r="H24" s="8">
        <f t="shared" si="0"/>
        <v>56</v>
      </c>
      <c r="I24" s="8">
        <f t="shared" si="0"/>
        <v>64</v>
      </c>
      <c r="J24" s="8">
        <f t="shared" si="0"/>
        <v>72</v>
      </c>
    </row>
    <row r="25" spans="1:10" ht="15" thickBot="1">
      <c r="A25" s="17">
        <v>9</v>
      </c>
      <c r="B25" s="14">
        <f t="shared" si="1"/>
        <v>9</v>
      </c>
      <c r="C25" s="8">
        <f t="shared" si="0"/>
        <v>18</v>
      </c>
      <c r="D25" s="8">
        <f t="shared" si="0"/>
        <v>27</v>
      </c>
      <c r="E25" s="8">
        <f t="shared" si="0"/>
        <v>36</v>
      </c>
      <c r="F25" s="8">
        <f t="shared" si="0"/>
        <v>45</v>
      </c>
      <c r="G25" s="8">
        <f t="shared" si="0"/>
        <v>54</v>
      </c>
      <c r="H25" s="8">
        <f t="shared" si="0"/>
        <v>63</v>
      </c>
      <c r="I25" s="8">
        <f t="shared" si="0"/>
        <v>72</v>
      </c>
      <c r="J25" s="8">
        <f t="shared" si="0"/>
        <v>81</v>
      </c>
    </row>
    <row r="27" spans="1:10">
      <c r="B27" t="s">
        <v>4</v>
      </c>
    </row>
    <row r="28" spans="1:10">
      <c r="B28" t="s">
        <v>5</v>
      </c>
    </row>
    <row r="29" spans="1:10" ht="15">
      <c r="B29" t="s">
        <v>6</v>
      </c>
    </row>
    <row r="30" spans="1:10">
      <c r="B30" t="s">
        <v>3</v>
      </c>
    </row>
    <row r="44" spans="11:11">
      <c r="K44">
        <v>3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B2:H21"/>
  <sheetViews>
    <sheetView workbookViewId="0">
      <selection activeCell="J8" sqref="J8"/>
    </sheetView>
  </sheetViews>
  <sheetFormatPr defaultColWidth="25.75" defaultRowHeight="14.25"/>
  <cols>
    <col min="1" max="1" width="6" customWidth="1"/>
    <col min="2" max="2" width="9.375" bestFit="1" customWidth="1"/>
    <col min="3" max="3" width="8.5" bestFit="1" customWidth="1"/>
    <col min="4" max="4" width="4.125" bestFit="1" customWidth="1"/>
    <col min="5" max="5" width="7.5" bestFit="1" customWidth="1"/>
    <col min="6" max="6" width="3.625" bestFit="1" customWidth="1"/>
    <col min="7" max="7" width="10.5" bestFit="1" customWidth="1"/>
    <col min="8" max="8" width="7.5" bestFit="1" customWidth="1"/>
  </cols>
  <sheetData>
    <row r="2" spans="2:8" ht="15" thickBot="1">
      <c r="B2" s="79" t="s">
        <v>148</v>
      </c>
      <c r="C2" s="79" t="s">
        <v>149</v>
      </c>
      <c r="D2" s="79" t="s">
        <v>139</v>
      </c>
      <c r="E2" s="79" t="s">
        <v>136</v>
      </c>
      <c r="F2" s="79" t="s">
        <v>137</v>
      </c>
      <c r="G2" s="79" t="s">
        <v>131</v>
      </c>
      <c r="H2" s="79" t="s">
        <v>138</v>
      </c>
    </row>
    <row r="3" spans="2:8">
      <c r="B3" s="85" t="s">
        <v>152</v>
      </c>
      <c r="C3" s="85" t="s">
        <v>153</v>
      </c>
      <c r="D3" s="85">
        <v>41</v>
      </c>
      <c r="E3" s="85" t="s">
        <v>140</v>
      </c>
      <c r="F3" s="85" t="s">
        <v>142</v>
      </c>
      <c r="G3" s="85" t="s">
        <v>154</v>
      </c>
      <c r="H3" s="86">
        <v>788</v>
      </c>
    </row>
    <row r="4" spans="2:8">
      <c r="B4" s="91" t="s">
        <v>155</v>
      </c>
      <c r="C4" s="91" t="s">
        <v>153</v>
      </c>
      <c r="D4" s="91">
        <v>32</v>
      </c>
      <c r="E4" s="91" t="s">
        <v>156</v>
      </c>
      <c r="F4" s="91" t="s">
        <v>142</v>
      </c>
      <c r="G4" s="91" t="s">
        <v>134</v>
      </c>
      <c r="H4" s="92">
        <v>687</v>
      </c>
    </row>
    <row r="5" spans="2:8">
      <c r="B5" s="91" t="s">
        <v>157</v>
      </c>
      <c r="C5" s="91" t="s">
        <v>158</v>
      </c>
      <c r="D5" s="91">
        <v>57</v>
      </c>
      <c r="E5" s="91" t="s">
        <v>140</v>
      </c>
      <c r="F5" s="91" t="s">
        <v>142</v>
      </c>
      <c r="G5" s="91" t="s">
        <v>159</v>
      </c>
      <c r="H5" s="92">
        <v>548</v>
      </c>
    </row>
    <row r="6" spans="2:8">
      <c r="B6" s="91" t="s">
        <v>160</v>
      </c>
      <c r="C6" s="91" t="s">
        <v>161</v>
      </c>
      <c r="D6" s="91">
        <v>35</v>
      </c>
      <c r="E6" s="91" t="s">
        <v>140</v>
      </c>
      <c r="F6" s="91" t="s">
        <v>142</v>
      </c>
      <c r="G6" s="91" t="s">
        <v>159</v>
      </c>
      <c r="H6" s="92">
        <v>429</v>
      </c>
    </row>
    <row r="7" spans="2:8">
      <c r="B7" s="91" t="s">
        <v>162</v>
      </c>
      <c r="C7" s="91" t="s">
        <v>163</v>
      </c>
      <c r="D7" s="91">
        <v>48</v>
      </c>
      <c r="E7" s="91" t="s">
        <v>156</v>
      </c>
      <c r="F7" s="91" t="s">
        <v>142</v>
      </c>
      <c r="G7" s="91" t="s">
        <v>159</v>
      </c>
      <c r="H7" s="92">
        <v>1567</v>
      </c>
    </row>
    <row r="8" spans="2:8">
      <c r="B8" s="91" t="s">
        <v>164</v>
      </c>
      <c r="C8" s="91" t="s">
        <v>163</v>
      </c>
      <c r="D8" s="91">
        <v>26</v>
      </c>
      <c r="E8" s="91" t="s">
        <v>156</v>
      </c>
      <c r="F8" s="91" t="s">
        <v>142</v>
      </c>
      <c r="G8" s="91" t="s">
        <v>141</v>
      </c>
      <c r="H8" s="92">
        <v>776</v>
      </c>
    </row>
    <row r="9" spans="2:8">
      <c r="B9" s="91" t="s">
        <v>165</v>
      </c>
      <c r="C9" s="91" t="s">
        <v>166</v>
      </c>
      <c r="D9" s="91">
        <v>42</v>
      </c>
      <c r="E9" s="91" t="s">
        <v>140</v>
      </c>
      <c r="F9" s="91" t="s">
        <v>142</v>
      </c>
      <c r="G9" s="91" t="s">
        <v>141</v>
      </c>
      <c r="H9" s="92">
        <v>987</v>
      </c>
    </row>
    <row r="10" spans="2:8">
      <c r="B10" s="91" t="s">
        <v>167</v>
      </c>
      <c r="C10" s="91" t="s">
        <v>168</v>
      </c>
      <c r="D10" s="91">
        <v>30</v>
      </c>
      <c r="E10" s="91" t="s">
        <v>156</v>
      </c>
      <c r="F10" s="91" t="s">
        <v>142</v>
      </c>
      <c r="G10" s="91" t="s">
        <v>141</v>
      </c>
      <c r="H10" s="92">
        <v>769</v>
      </c>
    </row>
    <row r="11" spans="2:8">
      <c r="B11" s="91" t="s">
        <v>169</v>
      </c>
      <c r="C11" s="91" t="s">
        <v>158</v>
      </c>
      <c r="D11" s="91">
        <v>32</v>
      </c>
      <c r="E11" s="91" t="s">
        <v>156</v>
      </c>
      <c r="F11" s="91" t="s">
        <v>142</v>
      </c>
      <c r="G11" s="91" t="s">
        <v>141</v>
      </c>
      <c r="H11" s="92">
        <v>939</v>
      </c>
    </row>
    <row r="12" spans="2:8">
      <c r="B12" s="91" t="s">
        <v>170</v>
      </c>
      <c r="C12" s="91" t="s">
        <v>171</v>
      </c>
      <c r="D12" s="91">
        <v>61</v>
      </c>
      <c r="E12" s="91" t="s">
        <v>140</v>
      </c>
      <c r="F12" s="91" t="s">
        <v>142</v>
      </c>
      <c r="G12" s="91" t="s">
        <v>141</v>
      </c>
      <c r="H12" s="92">
        <v>1372</v>
      </c>
    </row>
    <row r="13" spans="2:8">
      <c r="B13" s="91" t="s">
        <v>172</v>
      </c>
      <c r="C13" s="91" t="s">
        <v>153</v>
      </c>
      <c r="D13" s="91">
        <v>46</v>
      </c>
      <c r="E13" s="91" t="s">
        <v>140</v>
      </c>
      <c r="F13" s="91" t="s">
        <v>142</v>
      </c>
      <c r="G13" s="91" t="s">
        <v>141</v>
      </c>
      <c r="H13" s="92">
        <v>1081</v>
      </c>
    </row>
    <row r="14" spans="2:8">
      <c r="B14" s="91" t="s">
        <v>190</v>
      </c>
      <c r="C14" s="91" t="s">
        <v>191</v>
      </c>
      <c r="D14" s="91">
        <v>45</v>
      </c>
      <c r="E14" s="91" t="s">
        <v>156</v>
      </c>
      <c r="F14" s="91" t="s">
        <v>143</v>
      </c>
      <c r="G14" s="91" t="s">
        <v>134</v>
      </c>
      <c r="H14" s="92">
        <v>420</v>
      </c>
    </row>
    <row r="15" spans="2:8">
      <c r="B15" s="91" t="s">
        <v>192</v>
      </c>
      <c r="C15" s="91" t="s">
        <v>193</v>
      </c>
      <c r="D15" s="91">
        <v>27</v>
      </c>
      <c r="E15" s="91" t="s">
        <v>156</v>
      </c>
      <c r="F15" s="91" t="s">
        <v>143</v>
      </c>
      <c r="G15" s="91" t="s">
        <v>134</v>
      </c>
      <c r="H15" s="92">
        <v>920</v>
      </c>
    </row>
    <row r="16" spans="2:8">
      <c r="B16" s="91" t="s">
        <v>194</v>
      </c>
      <c r="C16" s="91" t="s">
        <v>195</v>
      </c>
      <c r="D16" s="91">
        <v>18</v>
      </c>
      <c r="E16" s="91" t="s">
        <v>156</v>
      </c>
      <c r="F16" s="91" t="s">
        <v>142</v>
      </c>
      <c r="G16" s="91" t="s">
        <v>134</v>
      </c>
      <c r="H16" s="92">
        <v>680</v>
      </c>
    </row>
    <row r="17" spans="2:8">
      <c r="B17" s="91" t="s">
        <v>196</v>
      </c>
      <c r="C17" s="91" t="s">
        <v>197</v>
      </c>
      <c r="D17" s="91">
        <v>30</v>
      </c>
      <c r="E17" s="91" t="s">
        <v>156</v>
      </c>
      <c r="F17" s="91" t="s">
        <v>143</v>
      </c>
      <c r="G17" s="91" t="s">
        <v>134</v>
      </c>
      <c r="H17" s="92">
        <v>560</v>
      </c>
    </row>
    <row r="18" spans="2:8">
      <c r="B18" s="91" t="s">
        <v>198</v>
      </c>
      <c r="C18" s="91" t="s">
        <v>199</v>
      </c>
      <c r="D18" s="91">
        <v>27</v>
      </c>
      <c r="E18" s="91" t="s">
        <v>156</v>
      </c>
      <c r="F18" s="91" t="s">
        <v>143</v>
      </c>
      <c r="G18" s="91" t="s">
        <v>134</v>
      </c>
      <c r="H18" s="92">
        <v>456</v>
      </c>
    </row>
    <row r="19" spans="2:8">
      <c r="B19" s="91" t="s">
        <v>200</v>
      </c>
      <c r="C19" s="91" t="s">
        <v>182</v>
      </c>
      <c r="D19" s="91">
        <v>48</v>
      </c>
      <c r="E19" s="91" t="s">
        <v>156</v>
      </c>
      <c r="F19" s="91" t="s">
        <v>143</v>
      </c>
      <c r="G19" s="91" t="s">
        <v>159</v>
      </c>
      <c r="H19" s="92">
        <v>1737</v>
      </c>
    </row>
    <row r="20" spans="2:8">
      <c r="B20" s="91" t="s">
        <v>201</v>
      </c>
      <c r="C20" s="91" t="s">
        <v>202</v>
      </c>
      <c r="D20" s="91">
        <v>19</v>
      </c>
      <c r="E20" s="91" t="s">
        <v>140</v>
      </c>
      <c r="F20" s="91" t="s">
        <v>142</v>
      </c>
      <c r="G20" s="91" t="s">
        <v>141</v>
      </c>
      <c r="H20" s="92">
        <v>1664</v>
      </c>
    </row>
    <row r="21" spans="2:8">
      <c r="B21" s="91" t="s">
        <v>203</v>
      </c>
      <c r="C21" s="91" t="s">
        <v>204</v>
      </c>
      <c r="D21" s="91">
        <v>26</v>
      </c>
      <c r="E21" s="91" t="s">
        <v>156</v>
      </c>
      <c r="F21" s="91" t="s">
        <v>143</v>
      </c>
      <c r="G21" s="91" t="s">
        <v>141</v>
      </c>
      <c r="H21" s="92">
        <v>1501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sheetPr filterMode="1"/>
  <dimension ref="A1:G12"/>
  <sheetViews>
    <sheetView workbookViewId="0"/>
  </sheetViews>
  <sheetFormatPr defaultRowHeight="14.25"/>
  <sheetData>
    <row r="1" spans="1:7" ht="15" thickBot="1">
      <c r="A1" s="83" t="s">
        <v>148</v>
      </c>
      <c r="B1" s="83" t="s">
        <v>149</v>
      </c>
      <c r="C1" s="83" t="s">
        <v>139</v>
      </c>
      <c r="D1" s="83" t="s">
        <v>136</v>
      </c>
      <c r="E1" s="83" t="s">
        <v>137</v>
      </c>
      <c r="F1" s="83" t="s">
        <v>131</v>
      </c>
      <c r="G1" s="83" t="s">
        <v>138</v>
      </c>
    </row>
    <row r="2" spans="1:7">
      <c r="A2" s="122" t="s">
        <v>165</v>
      </c>
      <c r="B2" s="122" t="s">
        <v>166</v>
      </c>
      <c r="C2" s="122">
        <v>42</v>
      </c>
      <c r="D2" s="122" t="s">
        <v>140</v>
      </c>
      <c r="E2" s="122" t="s">
        <v>142</v>
      </c>
      <c r="F2" s="122" t="s">
        <v>141</v>
      </c>
      <c r="G2" s="123">
        <v>987</v>
      </c>
    </row>
    <row r="3" spans="1:7">
      <c r="A3" s="124" t="s">
        <v>157</v>
      </c>
      <c r="B3" s="124" t="s">
        <v>158</v>
      </c>
      <c r="C3" s="124">
        <v>57</v>
      </c>
      <c r="D3" s="124" t="s">
        <v>140</v>
      </c>
      <c r="E3" s="124" t="s">
        <v>142</v>
      </c>
      <c r="F3" s="124" t="s">
        <v>159</v>
      </c>
      <c r="G3" s="125">
        <v>548</v>
      </c>
    </row>
    <row r="4" spans="1:7" hidden="1">
      <c r="A4" s="124" t="s">
        <v>183</v>
      </c>
      <c r="B4" s="124" t="s">
        <v>180</v>
      </c>
      <c r="C4" s="124">
        <v>17</v>
      </c>
      <c r="D4" s="124" t="s">
        <v>156</v>
      </c>
      <c r="E4" s="124" t="s">
        <v>143</v>
      </c>
      <c r="F4" s="124" t="s">
        <v>141</v>
      </c>
      <c r="G4" s="125">
        <v>451</v>
      </c>
    </row>
    <row r="5" spans="1:7" hidden="1">
      <c r="A5" s="124" t="s">
        <v>181</v>
      </c>
      <c r="B5" s="124" t="s">
        <v>182</v>
      </c>
      <c r="C5" s="124">
        <v>26</v>
      </c>
      <c r="D5" s="124" t="s">
        <v>140</v>
      </c>
      <c r="E5" s="124" t="s">
        <v>143</v>
      </c>
      <c r="F5" s="124" t="s">
        <v>159</v>
      </c>
      <c r="G5" s="125">
        <v>435</v>
      </c>
    </row>
    <row r="6" spans="1:7" hidden="1">
      <c r="A6" s="124" t="s">
        <v>175</v>
      </c>
      <c r="B6" s="124" t="s">
        <v>176</v>
      </c>
      <c r="C6" s="124">
        <v>20</v>
      </c>
      <c r="D6" s="124" t="s">
        <v>140</v>
      </c>
      <c r="E6" s="124" t="s">
        <v>143</v>
      </c>
      <c r="F6" s="124" t="s">
        <v>134</v>
      </c>
      <c r="G6" s="125">
        <v>370</v>
      </c>
    </row>
    <row r="7" spans="1:7" hidden="1">
      <c r="A7" s="124" t="s">
        <v>173</v>
      </c>
      <c r="B7" s="124" t="s">
        <v>174</v>
      </c>
      <c r="C7" s="124">
        <v>36</v>
      </c>
      <c r="D7" s="124" t="s">
        <v>140</v>
      </c>
      <c r="E7" s="124" t="s">
        <v>143</v>
      </c>
      <c r="F7" s="124" t="s">
        <v>154</v>
      </c>
      <c r="G7" s="125">
        <v>442</v>
      </c>
    </row>
    <row r="8" spans="1:7" hidden="1">
      <c r="A8" s="126" t="s">
        <v>184</v>
      </c>
      <c r="B8" s="124" t="s">
        <v>185</v>
      </c>
      <c r="C8" s="124">
        <v>39</v>
      </c>
      <c r="D8" s="124" t="s">
        <v>140</v>
      </c>
      <c r="E8" s="124" t="s">
        <v>143</v>
      </c>
      <c r="F8" s="124" t="s">
        <v>141</v>
      </c>
      <c r="G8" s="125">
        <v>563</v>
      </c>
    </row>
    <row r="9" spans="1:7" hidden="1">
      <c r="A9" s="124" t="s">
        <v>186</v>
      </c>
      <c r="B9" s="124" t="s">
        <v>178</v>
      </c>
      <c r="C9" s="124">
        <v>24</v>
      </c>
      <c r="D9" s="124" t="s">
        <v>140</v>
      </c>
      <c r="E9" s="124" t="s">
        <v>143</v>
      </c>
      <c r="F9" s="124" t="s">
        <v>141</v>
      </c>
      <c r="G9" s="125">
        <v>1631</v>
      </c>
    </row>
    <row r="10" spans="1:7">
      <c r="A10" s="124" t="s">
        <v>160</v>
      </c>
      <c r="B10" s="124" t="s">
        <v>161</v>
      </c>
      <c r="C10" s="124">
        <v>35</v>
      </c>
      <c r="D10" s="124" t="s">
        <v>156</v>
      </c>
      <c r="E10" s="124" t="s">
        <v>142</v>
      </c>
      <c r="F10" s="124" t="s">
        <v>159</v>
      </c>
      <c r="G10" s="125">
        <v>429</v>
      </c>
    </row>
    <row r="11" spans="1:7">
      <c r="A11" s="124" t="s">
        <v>201</v>
      </c>
      <c r="B11" s="124" t="s">
        <v>202</v>
      </c>
      <c r="C11" s="124">
        <v>19</v>
      </c>
      <c r="D11" s="124" t="s">
        <v>140</v>
      </c>
      <c r="E11" s="124" t="s">
        <v>142</v>
      </c>
      <c r="F11" s="124" t="s">
        <v>141</v>
      </c>
      <c r="G11" s="125">
        <v>1664</v>
      </c>
    </row>
    <row r="12" spans="1:7" hidden="1">
      <c r="A12" s="124" t="s">
        <v>162</v>
      </c>
      <c r="B12" s="124" t="s">
        <v>174</v>
      </c>
      <c r="C12" s="124">
        <v>42</v>
      </c>
      <c r="D12" s="124" t="s">
        <v>140</v>
      </c>
      <c r="E12" s="124" t="s">
        <v>143</v>
      </c>
      <c r="F12" s="124" t="s">
        <v>159</v>
      </c>
      <c r="G12" s="125">
        <v>858</v>
      </c>
    </row>
  </sheetData>
  <autoFilter ref="A1:G12">
    <filterColumn colId="4">
      <filters>
        <filter val="k"/>
      </filters>
    </filterColumn>
  </autoFilter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3:L15"/>
  <sheetViews>
    <sheetView workbookViewId="0">
      <selection activeCell="B5" sqref="B5"/>
    </sheetView>
  </sheetViews>
  <sheetFormatPr defaultRowHeight="14.25"/>
  <sheetData>
    <row r="3" spans="1:12">
      <c r="B3" s="3">
        <v>1</v>
      </c>
      <c r="C3" s="3">
        <v>2</v>
      </c>
      <c r="D3" s="3">
        <v>3</v>
      </c>
      <c r="E3" s="3">
        <v>4</v>
      </c>
      <c r="F3" s="3">
        <v>5</v>
      </c>
      <c r="G3" s="3">
        <v>6</v>
      </c>
      <c r="H3" s="3">
        <v>7</v>
      </c>
      <c r="I3" s="3">
        <v>8</v>
      </c>
      <c r="J3" s="3">
        <v>9</v>
      </c>
      <c r="K3" s="3">
        <v>10</v>
      </c>
      <c r="L3" s="3">
        <v>11</v>
      </c>
    </row>
    <row r="4" spans="1:12">
      <c r="A4" s="3">
        <v>1</v>
      </c>
      <c r="B4">
        <f>$A4*B$3</f>
        <v>1</v>
      </c>
      <c r="C4">
        <f t="shared" ref="C4:L15" si="0">$A4*C$3</f>
        <v>2</v>
      </c>
      <c r="D4">
        <f t="shared" si="0"/>
        <v>3</v>
      </c>
      <c r="E4">
        <f t="shared" si="0"/>
        <v>4</v>
      </c>
      <c r="F4">
        <f t="shared" si="0"/>
        <v>5</v>
      </c>
      <c r="G4">
        <f t="shared" si="0"/>
        <v>6</v>
      </c>
      <c r="H4">
        <f t="shared" si="0"/>
        <v>7</v>
      </c>
      <c r="I4">
        <f t="shared" si="0"/>
        <v>8</v>
      </c>
      <c r="J4">
        <f t="shared" si="0"/>
        <v>9</v>
      </c>
      <c r="K4">
        <f t="shared" si="0"/>
        <v>10</v>
      </c>
      <c r="L4">
        <f t="shared" si="0"/>
        <v>11</v>
      </c>
    </row>
    <row r="5" spans="1:12">
      <c r="A5" s="3">
        <v>2</v>
      </c>
      <c r="B5">
        <f t="shared" ref="B5:B15" si="1">$A5*B$3</f>
        <v>2</v>
      </c>
      <c r="C5">
        <f t="shared" si="0"/>
        <v>4</v>
      </c>
      <c r="D5">
        <f t="shared" si="0"/>
        <v>6</v>
      </c>
      <c r="E5">
        <f t="shared" si="0"/>
        <v>8</v>
      </c>
      <c r="F5">
        <f t="shared" si="0"/>
        <v>10</v>
      </c>
      <c r="G5">
        <f t="shared" si="0"/>
        <v>12</v>
      </c>
      <c r="H5">
        <f t="shared" si="0"/>
        <v>14</v>
      </c>
      <c r="I5">
        <f t="shared" si="0"/>
        <v>16</v>
      </c>
      <c r="J5">
        <f t="shared" si="0"/>
        <v>18</v>
      </c>
      <c r="K5">
        <f t="shared" si="0"/>
        <v>20</v>
      </c>
      <c r="L5">
        <f t="shared" si="0"/>
        <v>22</v>
      </c>
    </row>
    <row r="6" spans="1:12">
      <c r="A6" s="3">
        <v>3</v>
      </c>
      <c r="B6">
        <f t="shared" si="1"/>
        <v>3</v>
      </c>
      <c r="C6">
        <f t="shared" si="0"/>
        <v>6</v>
      </c>
      <c r="D6">
        <f t="shared" si="0"/>
        <v>9</v>
      </c>
      <c r="E6">
        <f t="shared" si="0"/>
        <v>12</v>
      </c>
      <c r="F6">
        <f t="shared" si="0"/>
        <v>15</v>
      </c>
      <c r="G6">
        <f t="shared" si="0"/>
        <v>18</v>
      </c>
      <c r="H6">
        <f t="shared" si="0"/>
        <v>21</v>
      </c>
      <c r="I6">
        <f t="shared" si="0"/>
        <v>24</v>
      </c>
      <c r="J6">
        <f t="shared" si="0"/>
        <v>27</v>
      </c>
      <c r="K6">
        <f t="shared" si="0"/>
        <v>30</v>
      </c>
      <c r="L6">
        <f t="shared" si="0"/>
        <v>33</v>
      </c>
    </row>
    <row r="7" spans="1:12">
      <c r="A7" s="3">
        <v>4</v>
      </c>
      <c r="B7">
        <f t="shared" si="1"/>
        <v>4</v>
      </c>
      <c r="C7">
        <f t="shared" si="0"/>
        <v>8</v>
      </c>
      <c r="D7">
        <f t="shared" si="0"/>
        <v>12</v>
      </c>
      <c r="E7">
        <f t="shared" si="0"/>
        <v>16</v>
      </c>
      <c r="F7">
        <f t="shared" si="0"/>
        <v>20</v>
      </c>
      <c r="G7">
        <f t="shared" si="0"/>
        <v>24</v>
      </c>
      <c r="H7">
        <f t="shared" si="0"/>
        <v>28</v>
      </c>
      <c r="I7">
        <f t="shared" si="0"/>
        <v>32</v>
      </c>
      <c r="J7">
        <f t="shared" si="0"/>
        <v>36</v>
      </c>
      <c r="K7">
        <f t="shared" si="0"/>
        <v>40</v>
      </c>
      <c r="L7">
        <f t="shared" si="0"/>
        <v>44</v>
      </c>
    </row>
    <row r="8" spans="1:12">
      <c r="A8" s="3">
        <v>5</v>
      </c>
      <c r="B8">
        <f t="shared" si="1"/>
        <v>5</v>
      </c>
      <c r="C8">
        <f t="shared" si="0"/>
        <v>10</v>
      </c>
      <c r="D8">
        <f t="shared" si="0"/>
        <v>15</v>
      </c>
      <c r="E8">
        <f t="shared" si="0"/>
        <v>20</v>
      </c>
      <c r="F8">
        <f t="shared" si="0"/>
        <v>25</v>
      </c>
      <c r="G8">
        <f t="shared" si="0"/>
        <v>30</v>
      </c>
      <c r="H8">
        <f t="shared" si="0"/>
        <v>35</v>
      </c>
      <c r="I8">
        <f t="shared" si="0"/>
        <v>40</v>
      </c>
      <c r="J8">
        <f t="shared" si="0"/>
        <v>45</v>
      </c>
      <c r="K8">
        <f t="shared" si="0"/>
        <v>50</v>
      </c>
      <c r="L8">
        <f t="shared" si="0"/>
        <v>55</v>
      </c>
    </row>
    <row r="9" spans="1:12">
      <c r="A9" s="3">
        <v>6</v>
      </c>
      <c r="B9">
        <f t="shared" si="1"/>
        <v>6</v>
      </c>
      <c r="C9">
        <f t="shared" si="0"/>
        <v>12</v>
      </c>
      <c r="D9">
        <f t="shared" si="0"/>
        <v>18</v>
      </c>
      <c r="E9">
        <f t="shared" si="0"/>
        <v>24</v>
      </c>
      <c r="F9">
        <f t="shared" si="0"/>
        <v>30</v>
      </c>
      <c r="G9">
        <f t="shared" si="0"/>
        <v>36</v>
      </c>
      <c r="H9">
        <f t="shared" si="0"/>
        <v>42</v>
      </c>
      <c r="I9">
        <f t="shared" si="0"/>
        <v>48</v>
      </c>
      <c r="J9">
        <f t="shared" si="0"/>
        <v>54</v>
      </c>
      <c r="K9">
        <f t="shared" si="0"/>
        <v>60</v>
      </c>
      <c r="L9">
        <f t="shared" si="0"/>
        <v>66</v>
      </c>
    </row>
    <row r="10" spans="1:12">
      <c r="A10" s="3">
        <v>7</v>
      </c>
      <c r="B10">
        <f t="shared" si="1"/>
        <v>7</v>
      </c>
      <c r="C10">
        <f t="shared" si="0"/>
        <v>14</v>
      </c>
      <c r="D10">
        <f t="shared" si="0"/>
        <v>21</v>
      </c>
      <c r="E10">
        <f t="shared" si="0"/>
        <v>28</v>
      </c>
      <c r="F10">
        <f t="shared" si="0"/>
        <v>35</v>
      </c>
      <c r="G10">
        <f t="shared" si="0"/>
        <v>42</v>
      </c>
      <c r="H10">
        <f t="shared" si="0"/>
        <v>49</v>
      </c>
      <c r="I10">
        <f t="shared" si="0"/>
        <v>56</v>
      </c>
      <c r="J10">
        <f t="shared" si="0"/>
        <v>63</v>
      </c>
      <c r="K10">
        <f t="shared" si="0"/>
        <v>70</v>
      </c>
      <c r="L10">
        <f t="shared" si="0"/>
        <v>77</v>
      </c>
    </row>
    <row r="11" spans="1:12">
      <c r="A11" s="3">
        <v>8</v>
      </c>
      <c r="B11">
        <f t="shared" si="1"/>
        <v>8</v>
      </c>
      <c r="C11">
        <f t="shared" si="0"/>
        <v>16</v>
      </c>
      <c r="D11">
        <f t="shared" si="0"/>
        <v>24</v>
      </c>
      <c r="E11">
        <f t="shared" si="0"/>
        <v>32</v>
      </c>
      <c r="F11">
        <f t="shared" si="0"/>
        <v>40</v>
      </c>
      <c r="G11">
        <f t="shared" si="0"/>
        <v>48</v>
      </c>
      <c r="H11">
        <f t="shared" si="0"/>
        <v>56</v>
      </c>
      <c r="I11">
        <f t="shared" si="0"/>
        <v>64</v>
      </c>
      <c r="J11">
        <f t="shared" si="0"/>
        <v>72</v>
      </c>
      <c r="K11">
        <f t="shared" si="0"/>
        <v>80</v>
      </c>
      <c r="L11">
        <f t="shared" si="0"/>
        <v>88</v>
      </c>
    </row>
    <row r="12" spans="1:12">
      <c r="A12" s="3">
        <v>9</v>
      </c>
      <c r="B12">
        <f t="shared" si="1"/>
        <v>9</v>
      </c>
      <c r="C12">
        <f t="shared" si="0"/>
        <v>18</v>
      </c>
      <c r="D12">
        <f t="shared" si="0"/>
        <v>27</v>
      </c>
      <c r="E12">
        <f t="shared" si="0"/>
        <v>36</v>
      </c>
      <c r="F12">
        <f t="shared" si="0"/>
        <v>45</v>
      </c>
      <c r="G12">
        <f t="shared" si="0"/>
        <v>54</v>
      </c>
      <c r="H12">
        <f t="shared" si="0"/>
        <v>63</v>
      </c>
      <c r="I12">
        <f t="shared" si="0"/>
        <v>72</v>
      </c>
      <c r="J12">
        <f t="shared" si="0"/>
        <v>81</v>
      </c>
      <c r="K12">
        <f t="shared" si="0"/>
        <v>90</v>
      </c>
      <c r="L12">
        <f t="shared" si="0"/>
        <v>99</v>
      </c>
    </row>
    <row r="13" spans="1:12">
      <c r="A13" s="3">
        <v>10</v>
      </c>
      <c r="B13">
        <f t="shared" si="1"/>
        <v>10</v>
      </c>
      <c r="C13">
        <f t="shared" si="0"/>
        <v>20</v>
      </c>
      <c r="D13">
        <f t="shared" si="0"/>
        <v>30</v>
      </c>
      <c r="E13">
        <f t="shared" si="0"/>
        <v>40</v>
      </c>
      <c r="F13">
        <f t="shared" si="0"/>
        <v>50</v>
      </c>
      <c r="G13">
        <f t="shared" si="0"/>
        <v>60</v>
      </c>
      <c r="H13">
        <f t="shared" si="0"/>
        <v>70</v>
      </c>
      <c r="I13">
        <f t="shared" si="0"/>
        <v>80</v>
      </c>
      <c r="J13">
        <f t="shared" si="0"/>
        <v>90</v>
      </c>
      <c r="K13">
        <f t="shared" si="0"/>
        <v>100</v>
      </c>
      <c r="L13">
        <f t="shared" si="0"/>
        <v>110</v>
      </c>
    </row>
    <row r="14" spans="1:12">
      <c r="A14" s="3">
        <v>11</v>
      </c>
      <c r="B14">
        <f t="shared" si="1"/>
        <v>11</v>
      </c>
      <c r="C14">
        <f t="shared" si="0"/>
        <v>22</v>
      </c>
      <c r="D14">
        <f t="shared" si="0"/>
        <v>33</v>
      </c>
      <c r="E14">
        <f t="shared" si="0"/>
        <v>44</v>
      </c>
      <c r="F14">
        <f t="shared" si="0"/>
        <v>55</v>
      </c>
      <c r="G14">
        <f t="shared" si="0"/>
        <v>66</v>
      </c>
      <c r="H14">
        <f t="shared" si="0"/>
        <v>77</v>
      </c>
      <c r="I14">
        <f t="shared" si="0"/>
        <v>88</v>
      </c>
      <c r="J14">
        <f t="shared" si="0"/>
        <v>99</v>
      </c>
      <c r="K14">
        <f t="shared" si="0"/>
        <v>110</v>
      </c>
      <c r="L14">
        <f t="shared" si="0"/>
        <v>121</v>
      </c>
    </row>
    <row r="15" spans="1:12">
      <c r="A15" s="3">
        <v>12</v>
      </c>
      <c r="B15">
        <f t="shared" si="1"/>
        <v>12</v>
      </c>
      <c r="C15">
        <f t="shared" si="0"/>
        <v>24</v>
      </c>
      <c r="D15">
        <f t="shared" si="0"/>
        <v>36</v>
      </c>
      <c r="E15">
        <f t="shared" si="0"/>
        <v>48</v>
      </c>
      <c r="F15">
        <f t="shared" si="0"/>
        <v>60</v>
      </c>
      <c r="G15">
        <f t="shared" si="0"/>
        <v>72</v>
      </c>
      <c r="H15">
        <f t="shared" si="0"/>
        <v>84</v>
      </c>
      <c r="I15">
        <f t="shared" si="0"/>
        <v>96</v>
      </c>
      <c r="J15">
        <f t="shared" si="0"/>
        <v>108</v>
      </c>
      <c r="K15">
        <f t="shared" si="0"/>
        <v>120</v>
      </c>
      <c r="L15">
        <f t="shared" si="0"/>
        <v>132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2:J32"/>
  <sheetViews>
    <sheetView workbookViewId="0">
      <selection activeCell="E10" sqref="E10"/>
    </sheetView>
  </sheetViews>
  <sheetFormatPr defaultRowHeight="14.25"/>
  <cols>
    <col min="1" max="1" width="9" style="3"/>
  </cols>
  <sheetData>
    <row r="2" spans="1:10" s="3" customFormat="1">
      <c r="B2" s="3">
        <v>1</v>
      </c>
      <c r="C2" s="3">
        <v>2</v>
      </c>
      <c r="D2" s="3">
        <v>3</v>
      </c>
      <c r="E2" s="3">
        <v>4</v>
      </c>
      <c r="F2" s="3">
        <v>5</v>
      </c>
      <c r="G2" s="3">
        <v>6</v>
      </c>
      <c r="H2" s="3">
        <v>7</v>
      </c>
      <c r="I2" s="3">
        <v>8</v>
      </c>
      <c r="J2" s="3">
        <v>9</v>
      </c>
    </row>
    <row r="3" spans="1:10">
      <c r="A3" s="3">
        <v>1</v>
      </c>
      <c r="B3" s="21">
        <f t="shared" ref="B3:J9" si="0">$A3*B$2</f>
        <v>1</v>
      </c>
      <c r="C3">
        <f t="shared" si="0"/>
        <v>2</v>
      </c>
      <c r="D3">
        <f t="shared" si="0"/>
        <v>3</v>
      </c>
      <c r="E3">
        <f t="shared" si="0"/>
        <v>4</v>
      </c>
      <c r="F3">
        <f t="shared" si="0"/>
        <v>5</v>
      </c>
      <c r="G3">
        <f t="shared" si="0"/>
        <v>6</v>
      </c>
      <c r="H3">
        <f t="shared" si="0"/>
        <v>7</v>
      </c>
      <c r="I3">
        <f t="shared" si="0"/>
        <v>8</v>
      </c>
      <c r="J3">
        <f t="shared" si="0"/>
        <v>9</v>
      </c>
    </row>
    <row r="4" spans="1:10">
      <c r="A4" s="3">
        <v>2</v>
      </c>
      <c r="B4">
        <f t="shared" si="0"/>
        <v>2</v>
      </c>
      <c r="C4" s="21">
        <f>$A4*C$2</f>
        <v>4</v>
      </c>
      <c r="D4">
        <f t="shared" si="0"/>
        <v>6</v>
      </c>
      <c r="E4">
        <f t="shared" si="0"/>
        <v>8</v>
      </c>
      <c r="F4">
        <f t="shared" si="0"/>
        <v>10</v>
      </c>
      <c r="G4">
        <f t="shared" si="0"/>
        <v>12</v>
      </c>
      <c r="H4">
        <f t="shared" si="0"/>
        <v>14</v>
      </c>
      <c r="I4">
        <f t="shared" si="0"/>
        <v>16</v>
      </c>
      <c r="J4">
        <f t="shared" si="0"/>
        <v>18</v>
      </c>
    </row>
    <row r="5" spans="1:10">
      <c r="A5" s="3">
        <v>3</v>
      </c>
      <c r="B5">
        <f t="shared" si="0"/>
        <v>3</v>
      </c>
      <c r="C5">
        <f t="shared" si="0"/>
        <v>6</v>
      </c>
      <c r="D5">
        <f t="shared" si="0"/>
        <v>9</v>
      </c>
      <c r="E5">
        <f t="shared" si="0"/>
        <v>12</v>
      </c>
      <c r="F5">
        <f t="shared" si="0"/>
        <v>15</v>
      </c>
      <c r="G5">
        <f t="shared" si="0"/>
        <v>18</v>
      </c>
      <c r="H5">
        <f t="shared" si="0"/>
        <v>21</v>
      </c>
      <c r="I5">
        <f t="shared" si="0"/>
        <v>24</v>
      </c>
      <c r="J5">
        <f t="shared" si="0"/>
        <v>27</v>
      </c>
    </row>
    <row r="6" spans="1:10">
      <c r="A6" s="3">
        <v>4</v>
      </c>
      <c r="B6">
        <f t="shared" si="0"/>
        <v>4</v>
      </c>
      <c r="C6">
        <f t="shared" si="0"/>
        <v>8</v>
      </c>
      <c r="D6">
        <f t="shared" si="0"/>
        <v>12</v>
      </c>
      <c r="E6">
        <f t="shared" si="0"/>
        <v>16</v>
      </c>
      <c r="F6">
        <f t="shared" si="0"/>
        <v>20</v>
      </c>
      <c r="G6">
        <f t="shared" si="0"/>
        <v>24</v>
      </c>
      <c r="H6">
        <f t="shared" si="0"/>
        <v>28</v>
      </c>
      <c r="I6">
        <f t="shared" si="0"/>
        <v>32</v>
      </c>
      <c r="J6">
        <f t="shared" si="0"/>
        <v>36</v>
      </c>
    </row>
    <row r="7" spans="1:10">
      <c r="A7" s="3">
        <v>5</v>
      </c>
      <c r="B7">
        <f t="shared" si="0"/>
        <v>5</v>
      </c>
      <c r="C7">
        <f t="shared" si="0"/>
        <v>10</v>
      </c>
      <c r="D7">
        <f t="shared" si="0"/>
        <v>15</v>
      </c>
      <c r="E7">
        <f t="shared" si="0"/>
        <v>20</v>
      </c>
      <c r="F7">
        <f t="shared" si="0"/>
        <v>25</v>
      </c>
      <c r="G7">
        <f t="shared" si="0"/>
        <v>30</v>
      </c>
      <c r="H7">
        <f t="shared" si="0"/>
        <v>35</v>
      </c>
      <c r="I7">
        <f t="shared" si="0"/>
        <v>40</v>
      </c>
      <c r="J7">
        <f t="shared" si="0"/>
        <v>45</v>
      </c>
    </row>
    <row r="8" spans="1:10">
      <c r="A8" s="3">
        <v>6</v>
      </c>
      <c r="B8">
        <f t="shared" si="0"/>
        <v>6</v>
      </c>
      <c r="C8">
        <f t="shared" si="0"/>
        <v>12</v>
      </c>
      <c r="D8">
        <f t="shared" si="0"/>
        <v>18</v>
      </c>
      <c r="E8">
        <f t="shared" si="0"/>
        <v>24</v>
      </c>
      <c r="F8">
        <f t="shared" si="0"/>
        <v>30</v>
      </c>
      <c r="G8">
        <f t="shared" si="0"/>
        <v>36</v>
      </c>
      <c r="H8">
        <f t="shared" si="0"/>
        <v>42</v>
      </c>
      <c r="I8">
        <f t="shared" si="0"/>
        <v>48</v>
      </c>
      <c r="J8">
        <f t="shared" si="0"/>
        <v>54</v>
      </c>
    </row>
    <row r="9" spans="1:10">
      <c r="A9" s="3">
        <v>7</v>
      </c>
      <c r="B9">
        <f t="shared" si="0"/>
        <v>7</v>
      </c>
      <c r="C9">
        <f t="shared" si="0"/>
        <v>14</v>
      </c>
      <c r="D9">
        <f t="shared" si="0"/>
        <v>21</v>
      </c>
      <c r="E9">
        <f t="shared" si="0"/>
        <v>28</v>
      </c>
      <c r="F9">
        <f t="shared" si="0"/>
        <v>35</v>
      </c>
      <c r="G9">
        <f t="shared" si="0"/>
        <v>42</v>
      </c>
      <c r="H9">
        <f t="shared" si="0"/>
        <v>49</v>
      </c>
      <c r="I9">
        <f t="shared" si="0"/>
        <v>56</v>
      </c>
      <c r="J9">
        <f t="shared" si="0"/>
        <v>63</v>
      </c>
    </row>
    <row r="10" spans="1:10">
      <c r="A10"/>
    </row>
    <row r="11" spans="1:10">
      <c r="A11"/>
    </row>
    <row r="12" spans="1:10">
      <c r="A12"/>
    </row>
    <row r="13" spans="1:10">
      <c r="A13"/>
    </row>
    <row r="14" spans="1:10">
      <c r="A14"/>
    </row>
    <row r="15" spans="1:10">
      <c r="A15"/>
    </row>
    <row r="16" spans="1:10">
      <c r="A16"/>
    </row>
    <row r="17" spans="1:1">
      <c r="A17"/>
    </row>
    <row r="18" spans="1:1">
      <c r="A18"/>
    </row>
    <row r="19" spans="1:1">
      <c r="A19"/>
    </row>
    <row r="20" spans="1:1">
      <c r="A20"/>
    </row>
    <row r="21" spans="1:1">
      <c r="A21"/>
    </row>
    <row r="22" spans="1:1">
      <c r="A22"/>
    </row>
    <row r="23" spans="1:1">
      <c r="A23"/>
    </row>
    <row r="24" spans="1:1">
      <c r="A24"/>
    </row>
    <row r="25" spans="1:1">
      <c r="A25"/>
    </row>
    <row r="26" spans="1:1">
      <c r="A26"/>
    </row>
    <row r="27" spans="1:1">
      <c r="A27"/>
    </row>
    <row r="28" spans="1:1">
      <c r="A28"/>
    </row>
    <row r="29" spans="1:1">
      <c r="A29"/>
    </row>
    <row r="30" spans="1:1">
      <c r="A30"/>
    </row>
    <row r="31" spans="1:1">
      <c r="A31"/>
    </row>
    <row r="32" spans="1:1">
      <c r="A3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B19"/>
  <sheetViews>
    <sheetView showFormulas="1" workbookViewId="0">
      <selection activeCell="B19" sqref="B19"/>
    </sheetView>
  </sheetViews>
  <sheetFormatPr defaultRowHeight="14.25"/>
  <cols>
    <col min="1" max="1" width="3.625" customWidth="1"/>
    <col min="2" max="2" width="19.625" bestFit="1" customWidth="1"/>
  </cols>
  <sheetData>
    <row r="1" spans="1:2">
      <c r="A1">
        <v>1</v>
      </c>
      <c r="B1">
        <v>2</v>
      </c>
    </row>
    <row r="2" spans="1:2">
      <c r="A2">
        <v>2</v>
      </c>
      <c r="B2">
        <v>2</v>
      </c>
    </row>
    <row r="3" spans="1:2">
      <c r="A3">
        <v>3</v>
      </c>
      <c r="B3">
        <f>100+200</f>
        <v>300</v>
      </c>
    </row>
    <row r="4" spans="1:2">
      <c r="A4">
        <v>4</v>
      </c>
      <c r="B4" t="b">
        <f>A1&lt;&gt;0</f>
        <v>1</v>
      </c>
    </row>
    <row r="5" spans="1:2">
      <c r="A5">
        <v>5</v>
      </c>
      <c r="B5">
        <f>A1*(B1+B2)</f>
        <v>4</v>
      </c>
    </row>
    <row r="6" spans="1:2">
      <c r="A6">
        <v>6</v>
      </c>
      <c r="B6">
        <f>SUM(A1:A6)</f>
        <v>21</v>
      </c>
    </row>
    <row r="7" spans="1:2">
      <c r="B7">
        <f>SQRT(SUM(A1:A6)+100)</f>
        <v>11</v>
      </c>
    </row>
    <row r="10" spans="1:2">
      <c r="B10">
        <f>GCD(300,125)</f>
        <v>25</v>
      </c>
    </row>
    <row r="11" spans="1:2">
      <c r="B11" s="24">
        <f>PV(6,10,100,2000)</f>
        <v>-16.666673687930796</v>
      </c>
    </row>
    <row r="12" spans="1:2">
      <c r="B12" s="25">
        <f>DOLLARDE(1/3,1)</f>
        <v>0.33333333333333331</v>
      </c>
    </row>
    <row r="13" spans="1:2">
      <c r="B13" s="24">
        <f>PMT(6,10,10)</f>
        <v>-60.00000021240799</v>
      </c>
    </row>
    <row r="14" spans="1:2">
      <c r="B14" s="26">
        <f ca="1">TODAY()</f>
        <v>44506</v>
      </c>
    </row>
    <row r="15" spans="1:2">
      <c r="B15" s="27">
        <f ca="1">NOW()</f>
        <v>44506.906295486115</v>
      </c>
    </row>
    <row r="16" spans="1:2">
      <c r="B16" t="str">
        <f>ROMAN(2012)</f>
        <v>MMXII</v>
      </c>
    </row>
    <row r="17" spans="2:2">
      <c r="B17">
        <f>PI()</f>
        <v>3.1415926535897931</v>
      </c>
    </row>
    <row r="18" spans="2:2">
      <c r="B18">
        <f>FACT(4)</f>
        <v>24</v>
      </c>
    </row>
    <row r="19" spans="2:2">
      <c r="B19">
        <f>SIN((30*PI()/180))</f>
        <v>0.49999999999999994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3:E18"/>
  <sheetViews>
    <sheetView workbookViewId="0">
      <selection activeCell="C32" sqref="C32"/>
    </sheetView>
  </sheetViews>
  <sheetFormatPr defaultRowHeight="14.25"/>
  <cols>
    <col min="1" max="1" width="9.25" bestFit="1" customWidth="1"/>
  </cols>
  <sheetData>
    <row r="3" spans="1:5" ht="15">
      <c r="B3" s="22" t="s">
        <v>11</v>
      </c>
      <c r="C3" t="s">
        <v>12</v>
      </c>
      <c r="E3" s="2" t="s">
        <v>21</v>
      </c>
    </row>
    <row r="4" spans="1:5" ht="15">
      <c r="B4" s="22" t="s">
        <v>13</v>
      </c>
      <c r="C4" t="s">
        <v>14</v>
      </c>
      <c r="E4" s="2" t="s">
        <v>22</v>
      </c>
    </row>
    <row r="5" spans="1:5" ht="15">
      <c r="B5" s="22" t="s">
        <v>15</v>
      </c>
      <c r="C5" t="s">
        <v>16</v>
      </c>
      <c r="E5" s="2" t="s">
        <v>23</v>
      </c>
    </row>
    <row r="6" spans="1:5" ht="15">
      <c r="E6" s="2" t="s">
        <v>24</v>
      </c>
    </row>
    <row r="7" spans="1:5" ht="15">
      <c r="B7" s="23" t="s">
        <v>17</v>
      </c>
      <c r="C7" t="s">
        <v>18</v>
      </c>
      <c r="E7" s="2" t="s">
        <v>25</v>
      </c>
    </row>
    <row r="8" spans="1:5" ht="15">
      <c r="B8" s="23" t="s">
        <v>19</v>
      </c>
      <c r="C8" t="s">
        <v>20</v>
      </c>
      <c r="E8" s="2" t="s">
        <v>26</v>
      </c>
    </row>
    <row r="9" spans="1:5" ht="15">
      <c r="B9" s="1"/>
    </row>
    <row r="10" spans="1:5" ht="15">
      <c r="B10" s="1" t="s">
        <v>30</v>
      </c>
    </row>
    <row r="11" spans="1:5">
      <c r="A11" s="20" t="s">
        <v>27</v>
      </c>
      <c r="E11" s="3" t="s">
        <v>29</v>
      </c>
    </row>
    <row r="12" spans="1:5">
      <c r="B12" s="21" t="s">
        <v>28</v>
      </c>
    </row>
    <row r="14" spans="1:5">
      <c r="A14" t="s">
        <v>31</v>
      </c>
    </row>
    <row r="15" spans="1:5" ht="15">
      <c r="A15" s="4" t="s">
        <v>32</v>
      </c>
    </row>
    <row r="18" spans="4:4" ht="15">
      <c r="D18" s="1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2:G11"/>
  <sheetViews>
    <sheetView workbookViewId="0">
      <selection activeCell="I13" sqref="I13"/>
    </sheetView>
  </sheetViews>
  <sheetFormatPr defaultRowHeight="14.25"/>
  <cols>
    <col min="1" max="1" width="2.875" bestFit="1" customWidth="1"/>
    <col min="2" max="2" width="12.875" bestFit="1" customWidth="1"/>
    <col min="3" max="3" width="11.125" bestFit="1" customWidth="1"/>
    <col min="4" max="4" width="10.875" bestFit="1" customWidth="1"/>
    <col min="5" max="5" width="8.5" bestFit="1" customWidth="1"/>
    <col min="6" max="6" width="8.625" bestFit="1" customWidth="1"/>
    <col min="7" max="7" width="10.875" customWidth="1"/>
  </cols>
  <sheetData>
    <row r="2" spans="1:7" ht="18.75" thickBot="1">
      <c r="B2" s="41" t="s">
        <v>33</v>
      </c>
    </row>
    <row r="3" spans="1:7" ht="15" thickBot="1">
      <c r="A3" s="31" t="s">
        <v>34</v>
      </c>
      <c r="B3" s="32" t="s">
        <v>35</v>
      </c>
      <c r="C3" s="32" t="s">
        <v>36</v>
      </c>
      <c r="D3" s="32" t="s">
        <v>37</v>
      </c>
      <c r="E3" s="32" t="s">
        <v>38</v>
      </c>
      <c r="F3" s="32" t="s">
        <v>39</v>
      </c>
      <c r="G3" s="33" t="s">
        <v>40</v>
      </c>
    </row>
    <row r="4" spans="1:7">
      <c r="A4" s="37">
        <v>1</v>
      </c>
      <c r="B4" s="35" t="s">
        <v>41</v>
      </c>
      <c r="C4" s="30" t="s">
        <v>49</v>
      </c>
      <c r="D4" s="30" t="s">
        <v>50</v>
      </c>
      <c r="E4" s="30" t="s">
        <v>51</v>
      </c>
      <c r="F4" s="30" t="s">
        <v>52</v>
      </c>
      <c r="G4" s="30" t="s">
        <v>53</v>
      </c>
    </row>
    <row r="5" spans="1:7">
      <c r="A5" s="38">
        <v>2</v>
      </c>
      <c r="B5" s="14" t="s">
        <v>42</v>
      </c>
      <c r="C5" s="8" t="s">
        <v>54</v>
      </c>
      <c r="D5" s="8" t="s">
        <v>57</v>
      </c>
      <c r="E5" s="8" t="s">
        <v>59</v>
      </c>
      <c r="F5" s="8" t="s">
        <v>60</v>
      </c>
      <c r="G5" s="8" t="s">
        <v>50</v>
      </c>
    </row>
    <row r="6" spans="1:7">
      <c r="A6" s="39">
        <v>3</v>
      </c>
      <c r="B6" s="36" t="s">
        <v>43</v>
      </c>
      <c r="C6" s="34" t="s">
        <v>50</v>
      </c>
      <c r="D6" s="34" t="s">
        <v>58</v>
      </c>
      <c r="E6" s="34" t="s">
        <v>52</v>
      </c>
      <c r="F6" s="34" t="s">
        <v>57</v>
      </c>
      <c r="G6" s="34" t="s">
        <v>54</v>
      </c>
    </row>
    <row r="7" spans="1:7">
      <c r="A7" s="38">
        <v>4</v>
      </c>
      <c r="B7" s="14" t="s">
        <v>44</v>
      </c>
      <c r="C7" s="8" t="s">
        <v>55</v>
      </c>
      <c r="D7" s="8" t="s">
        <v>52</v>
      </c>
      <c r="E7" s="8" t="s">
        <v>55</v>
      </c>
      <c r="F7" s="8" t="s">
        <v>56</v>
      </c>
      <c r="G7" s="8" t="s">
        <v>57</v>
      </c>
    </row>
    <row r="8" spans="1:7">
      <c r="A8" s="39">
        <v>5</v>
      </c>
      <c r="B8" s="36" t="s">
        <v>45</v>
      </c>
      <c r="C8" s="34" t="s">
        <v>56</v>
      </c>
      <c r="D8" s="34" t="s">
        <v>61</v>
      </c>
      <c r="E8" s="34" t="s">
        <v>60</v>
      </c>
      <c r="F8" s="34" t="s">
        <v>51</v>
      </c>
      <c r="G8" s="34" t="s">
        <v>62</v>
      </c>
    </row>
    <row r="9" spans="1:7">
      <c r="A9" s="38">
        <v>6</v>
      </c>
      <c r="B9" s="14" t="s">
        <v>46</v>
      </c>
      <c r="C9" s="8"/>
      <c r="D9" s="8" t="s">
        <v>56</v>
      </c>
      <c r="E9" s="8"/>
      <c r="F9" s="8" t="s">
        <v>63</v>
      </c>
      <c r="G9" s="8"/>
    </row>
    <row r="10" spans="1:7">
      <c r="A10" s="39">
        <v>7</v>
      </c>
      <c r="B10" s="36" t="s">
        <v>47</v>
      </c>
      <c r="C10" s="34"/>
      <c r="D10" s="34"/>
      <c r="E10" s="34"/>
      <c r="F10" s="34"/>
      <c r="G10" s="34"/>
    </row>
    <row r="11" spans="1:7" ht="15" thickBot="1">
      <c r="A11" s="40">
        <v>8</v>
      </c>
      <c r="B11" s="14" t="s">
        <v>48</v>
      </c>
      <c r="C11" s="8"/>
      <c r="D11" s="8"/>
      <c r="E11" s="8"/>
      <c r="F11" s="8"/>
      <c r="G11" s="8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B57"/>
  <sheetViews>
    <sheetView topLeftCell="A31" workbookViewId="0">
      <selection activeCell="N50" sqref="N50"/>
    </sheetView>
  </sheetViews>
  <sheetFormatPr defaultRowHeight="14.25"/>
  <sheetData>
    <row r="1" spans="1:2">
      <c r="A1" t="s">
        <v>76</v>
      </c>
      <c r="B1" t="s">
        <v>77</v>
      </c>
    </row>
    <row r="2" spans="1:2">
      <c r="A2" s="8" t="s">
        <v>64</v>
      </c>
      <c r="B2" s="8">
        <v>1000</v>
      </c>
    </row>
    <row r="3" spans="1:2">
      <c r="A3" s="8" t="s">
        <v>65</v>
      </c>
      <c r="B3" s="8">
        <v>900</v>
      </c>
    </row>
    <row r="4" spans="1:2">
      <c r="A4" s="8" t="s">
        <v>66</v>
      </c>
      <c r="B4" s="8">
        <v>1200</v>
      </c>
    </row>
    <row r="5" spans="1:2">
      <c r="A5" s="8" t="s">
        <v>67</v>
      </c>
      <c r="B5" s="8">
        <v>1100</v>
      </c>
    </row>
    <row r="6" spans="1:2">
      <c r="A6" s="8" t="s">
        <v>68</v>
      </c>
      <c r="B6" s="8">
        <v>1150</v>
      </c>
    </row>
    <row r="7" spans="1:2">
      <c r="A7" s="8" t="s">
        <v>69</v>
      </c>
      <c r="B7" s="8">
        <v>1200</v>
      </c>
    </row>
    <row r="8" spans="1:2">
      <c r="A8" s="8" t="s">
        <v>70</v>
      </c>
      <c r="B8" s="8">
        <v>1250</v>
      </c>
    </row>
    <row r="9" spans="1:2">
      <c r="A9" s="8" t="s">
        <v>71</v>
      </c>
      <c r="B9" s="8">
        <v>1300</v>
      </c>
    </row>
    <row r="10" spans="1:2">
      <c r="A10" s="8" t="s">
        <v>72</v>
      </c>
      <c r="B10" s="8">
        <v>1350</v>
      </c>
    </row>
    <row r="11" spans="1:2">
      <c r="A11" s="8" t="s">
        <v>73</v>
      </c>
      <c r="B11" s="8">
        <v>1400</v>
      </c>
    </row>
    <row r="12" spans="1:2">
      <c r="A12" s="8" t="s">
        <v>74</v>
      </c>
      <c r="B12" s="8">
        <v>1450</v>
      </c>
    </row>
    <row r="13" spans="1:2">
      <c r="A13" s="8" t="s">
        <v>75</v>
      </c>
      <c r="B13" s="8">
        <v>1500</v>
      </c>
    </row>
    <row r="30" spans="1:2">
      <c r="A30" s="8" t="s">
        <v>78</v>
      </c>
      <c r="B30" s="8" t="s">
        <v>83</v>
      </c>
    </row>
    <row r="31" spans="1:2">
      <c r="A31" s="8" t="s">
        <v>79</v>
      </c>
      <c r="B31" s="42">
        <v>0.2</v>
      </c>
    </row>
    <row r="32" spans="1:2">
      <c r="A32" s="8" t="s">
        <v>80</v>
      </c>
      <c r="B32" s="42">
        <v>0.15</v>
      </c>
    </row>
    <row r="33" spans="1:2">
      <c r="A33" s="8" t="s">
        <v>81</v>
      </c>
      <c r="B33" s="42">
        <v>0.3</v>
      </c>
    </row>
    <row r="34" spans="1:2">
      <c r="A34" s="8" t="s">
        <v>82</v>
      </c>
      <c r="B34" s="42">
        <v>0.25</v>
      </c>
    </row>
    <row r="44" spans="1:2" ht="15" thickBot="1"/>
    <row r="45" spans="1:2" ht="15" thickBot="1">
      <c r="A45" s="28" t="s">
        <v>84</v>
      </c>
      <c r="B45" s="29" t="s">
        <v>85</v>
      </c>
    </row>
    <row r="46" spans="1:2">
      <c r="A46" s="10" t="s">
        <v>64</v>
      </c>
      <c r="B46" s="43">
        <v>4</v>
      </c>
    </row>
    <row r="47" spans="1:2">
      <c r="A47" s="8" t="s">
        <v>65</v>
      </c>
      <c r="B47" s="44">
        <v>4.0999999999999996</v>
      </c>
    </row>
    <row r="48" spans="1:2">
      <c r="A48" s="8" t="s">
        <v>66</v>
      </c>
      <c r="B48" s="44">
        <v>4.1500000000000004</v>
      </c>
    </row>
    <row r="49" spans="1:2">
      <c r="A49" s="8" t="s">
        <v>67</v>
      </c>
      <c r="B49" s="44">
        <v>4.05</v>
      </c>
    </row>
    <row r="50" spans="1:2">
      <c r="A50" s="8" t="s">
        <v>68</v>
      </c>
      <c r="B50" s="44">
        <v>4</v>
      </c>
    </row>
    <row r="51" spans="1:2">
      <c r="A51" s="8" t="s">
        <v>69</v>
      </c>
      <c r="B51" s="44">
        <v>4.0999999999999996</v>
      </c>
    </row>
    <row r="52" spans="1:2">
      <c r="A52" s="8" t="s">
        <v>70</v>
      </c>
      <c r="B52" s="44">
        <v>4.2</v>
      </c>
    </row>
    <row r="53" spans="1:2">
      <c r="A53" s="8" t="s">
        <v>71</v>
      </c>
      <c r="B53" s="44">
        <v>4.3</v>
      </c>
    </row>
    <row r="54" spans="1:2">
      <c r="A54" s="8" t="s">
        <v>72</v>
      </c>
      <c r="B54" s="44">
        <v>4.0999999999999996</v>
      </c>
    </row>
    <row r="55" spans="1:2">
      <c r="A55" s="8" t="s">
        <v>73</v>
      </c>
      <c r="B55" s="44">
        <v>4.1500000000000004</v>
      </c>
    </row>
    <row r="56" spans="1:2">
      <c r="A56" s="8" t="s">
        <v>74</v>
      </c>
      <c r="B56" s="44">
        <v>4.05</v>
      </c>
    </row>
    <row r="57" spans="1:2">
      <c r="A57" s="8" t="s">
        <v>75</v>
      </c>
      <c r="B57" s="44">
        <v>4.0999999999999996</v>
      </c>
    </row>
  </sheetData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2:F9"/>
  <sheetViews>
    <sheetView workbookViewId="0">
      <selection activeCell="C14" sqref="C14"/>
    </sheetView>
  </sheetViews>
  <sheetFormatPr defaultColWidth="5.375" defaultRowHeight="14.25"/>
  <cols>
    <col min="1" max="1" width="11.5" bestFit="1" customWidth="1"/>
    <col min="2" max="2" width="13.375" customWidth="1"/>
    <col min="3" max="3" width="6.25" bestFit="1" customWidth="1"/>
    <col min="4" max="4" width="4.5" bestFit="1" customWidth="1"/>
    <col min="5" max="5" width="15.75" bestFit="1" customWidth="1"/>
    <col min="6" max="6" width="5.5" bestFit="1" customWidth="1"/>
  </cols>
  <sheetData>
    <row r="2" spans="1:6" ht="16.5" thickBot="1">
      <c r="B2" s="45" t="s">
        <v>104</v>
      </c>
    </row>
    <row r="3" spans="1:6" ht="15" thickBot="1">
      <c r="A3" s="46" t="s">
        <v>86</v>
      </c>
      <c r="B3" s="47" t="s">
        <v>87</v>
      </c>
      <c r="C3" s="47" t="s">
        <v>88</v>
      </c>
      <c r="D3" s="47" t="s">
        <v>89</v>
      </c>
      <c r="E3" s="47" t="s">
        <v>91</v>
      </c>
      <c r="F3" s="48" t="s">
        <v>102</v>
      </c>
    </row>
    <row r="4" spans="1:6">
      <c r="A4" s="10" t="s">
        <v>92</v>
      </c>
      <c r="B4" s="10" t="s">
        <v>93</v>
      </c>
      <c r="C4" s="10">
        <v>1</v>
      </c>
      <c r="D4" s="10" t="s">
        <v>94</v>
      </c>
      <c r="E4" s="10">
        <v>450</v>
      </c>
      <c r="F4" s="10">
        <f>C4*E4</f>
        <v>450</v>
      </c>
    </row>
    <row r="5" spans="1:6">
      <c r="A5" s="8" t="s">
        <v>95</v>
      </c>
      <c r="B5" s="8" t="s">
        <v>96</v>
      </c>
      <c r="C5" s="8">
        <v>2</v>
      </c>
      <c r="D5" s="8" t="s">
        <v>97</v>
      </c>
      <c r="E5" s="8">
        <v>100</v>
      </c>
      <c r="F5" s="8">
        <f>C5*E5</f>
        <v>200</v>
      </c>
    </row>
    <row r="6" spans="1:6">
      <c r="A6" s="8" t="s">
        <v>98</v>
      </c>
      <c r="B6" s="8" t="s">
        <v>99</v>
      </c>
      <c r="C6" s="8">
        <v>1</v>
      </c>
      <c r="D6" s="8" t="s">
        <v>94</v>
      </c>
      <c r="E6" s="8">
        <v>50</v>
      </c>
      <c r="F6" s="8">
        <f>C6*E6</f>
        <v>50</v>
      </c>
    </row>
    <row r="7" spans="1:6" ht="15" thickBot="1">
      <c r="A7" s="8" t="s">
        <v>100</v>
      </c>
      <c r="B7" s="8" t="s">
        <v>101</v>
      </c>
      <c r="C7" s="8">
        <v>1</v>
      </c>
      <c r="D7" s="8" t="s">
        <v>94</v>
      </c>
      <c r="E7" s="49">
        <v>25</v>
      </c>
      <c r="F7" s="49">
        <f>C7*E7</f>
        <v>25</v>
      </c>
    </row>
    <row r="8" spans="1:6" ht="15">
      <c r="E8" s="10" t="s">
        <v>90</v>
      </c>
      <c r="F8" s="50">
        <f>SUM(F4:F7)</f>
        <v>725</v>
      </c>
    </row>
    <row r="9" spans="1:6">
      <c r="E9" s="8" t="s">
        <v>103</v>
      </c>
      <c r="F9" s="8">
        <f>COUNTA(B4:B7)</f>
        <v>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B1:O25"/>
  <sheetViews>
    <sheetView workbookViewId="0">
      <selection activeCell="O7" sqref="O7"/>
    </sheetView>
  </sheetViews>
  <sheetFormatPr defaultRowHeight="14.25"/>
  <cols>
    <col min="1" max="1" width="2.5" customWidth="1"/>
    <col min="2" max="2" width="4.5" bestFit="1" customWidth="1"/>
    <col min="3" max="3" width="7.625" customWidth="1"/>
    <col min="4" max="4" width="6.75" customWidth="1"/>
    <col min="5" max="5" width="4.125" customWidth="1"/>
    <col min="6" max="6" width="15" customWidth="1"/>
    <col min="8" max="8" width="6.5" bestFit="1" customWidth="1"/>
    <col min="9" max="9" width="8.75" bestFit="1" customWidth="1"/>
    <col min="10" max="10" width="9.125" bestFit="1" customWidth="1"/>
    <col min="11" max="11" width="3.625" bestFit="1" customWidth="1"/>
    <col min="12" max="12" width="5.25" customWidth="1"/>
  </cols>
  <sheetData>
    <row r="1" spans="2:15" ht="15">
      <c r="C1" s="1" t="s">
        <v>124</v>
      </c>
    </row>
    <row r="3" spans="2:15" ht="15">
      <c r="B3" s="135" t="s">
        <v>126</v>
      </c>
      <c r="C3" s="136"/>
      <c r="D3" s="136"/>
      <c r="E3" s="136"/>
      <c r="F3" s="136"/>
      <c r="H3" s="127" t="s">
        <v>129</v>
      </c>
      <c r="I3" s="128"/>
      <c r="J3" s="128"/>
      <c r="K3" s="128"/>
      <c r="L3" s="129"/>
    </row>
    <row r="4" spans="2:15" ht="15">
      <c r="B4" s="52">
        <v>1</v>
      </c>
      <c r="C4" s="58" t="s">
        <v>105</v>
      </c>
      <c r="D4" s="52">
        <v>2</v>
      </c>
      <c r="E4" s="53" t="s">
        <v>112</v>
      </c>
      <c r="F4" s="60">
        <f>B4+D4</f>
        <v>3</v>
      </c>
      <c r="H4" s="52">
        <v>2</v>
      </c>
      <c r="I4" s="58" t="s">
        <v>106</v>
      </c>
      <c r="J4" s="52">
        <v>1</v>
      </c>
      <c r="K4" s="53" t="s">
        <v>112</v>
      </c>
      <c r="L4" s="60">
        <f>H4-J4</f>
        <v>1</v>
      </c>
    </row>
    <row r="5" spans="2:15">
      <c r="B5" s="54"/>
      <c r="C5" s="54"/>
      <c r="D5" s="54"/>
      <c r="E5" s="54"/>
      <c r="F5" s="54"/>
      <c r="H5" s="54"/>
      <c r="I5" s="54"/>
      <c r="J5" s="54"/>
      <c r="K5" s="54"/>
      <c r="L5" s="54"/>
    </row>
    <row r="6" spans="2:15">
      <c r="B6" s="54"/>
      <c r="C6" s="54"/>
      <c r="D6" s="54"/>
      <c r="E6" s="54"/>
      <c r="F6" s="54"/>
      <c r="H6" s="54"/>
      <c r="I6" s="54"/>
      <c r="J6" s="54"/>
      <c r="K6" s="54"/>
      <c r="L6" s="54"/>
    </row>
    <row r="7" spans="2:15" ht="15">
      <c r="B7" s="127" t="s">
        <v>127</v>
      </c>
      <c r="C7" s="128"/>
      <c r="D7" s="128"/>
      <c r="E7" s="128"/>
      <c r="F7" s="129"/>
      <c r="H7" s="127" t="s">
        <v>130</v>
      </c>
      <c r="I7" s="128"/>
      <c r="J7" s="128"/>
      <c r="K7" s="128"/>
      <c r="L7" s="129"/>
    </row>
    <row r="8" spans="2:15" ht="15">
      <c r="B8" s="52">
        <v>2</v>
      </c>
      <c r="C8" s="59" t="s">
        <v>125</v>
      </c>
      <c r="D8" s="52">
        <v>3</v>
      </c>
      <c r="E8" s="53" t="s">
        <v>112</v>
      </c>
      <c r="F8" s="60">
        <f>B8+D8</f>
        <v>5</v>
      </c>
      <c r="H8" s="52">
        <v>4</v>
      </c>
      <c r="I8" s="58" t="s">
        <v>105</v>
      </c>
      <c r="J8" s="52">
        <v>2</v>
      </c>
      <c r="K8" s="53" t="s">
        <v>112</v>
      </c>
      <c r="L8" s="60">
        <f>H8/J8</f>
        <v>2</v>
      </c>
    </row>
    <row r="9" spans="2:15" ht="15">
      <c r="B9" s="54"/>
      <c r="C9" s="54"/>
      <c r="D9" s="54"/>
      <c r="E9" s="54"/>
      <c r="F9" s="54"/>
      <c r="H9" s="54"/>
      <c r="I9" s="54"/>
      <c r="J9" s="54"/>
      <c r="K9" s="54"/>
      <c r="L9" s="54"/>
      <c r="O9" s="1"/>
    </row>
    <row r="10" spans="2:15">
      <c r="B10" s="54"/>
      <c r="C10" s="54"/>
      <c r="D10" s="54"/>
      <c r="E10" s="54"/>
      <c r="F10" s="54"/>
      <c r="H10" s="54"/>
      <c r="I10" s="54"/>
      <c r="J10" s="54"/>
      <c r="K10" s="54"/>
      <c r="L10" s="54"/>
    </row>
    <row r="11" spans="2:15" ht="15">
      <c r="B11" s="127" t="s">
        <v>128</v>
      </c>
      <c r="C11" s="128"/>
      <c r="D11" s="128"/>
      <c r="E11" s="128"/>
      <c r="F11" s="129"/>
      <c r="H11" s="130" t="s">
        <v>108</v>
      </c>
      <c r="I11" s="128"/>
      <c r="J11" s="128"/>
      <c r="K11" s="128"/>
      <c r="L11" s="129"/>
    </row>
    <row r="12" spans="2:15" ht="15">
      <c r="B12" s="52">
        <v>2</v>
      </c>
      <c r="C12" s="58" t="s">
        <v>107</v>
      </c>
      <c r="D12" s="52">
        <v>3</v>
      </c>
      <c r="E12" s="53" t="s">
        <v>112</v>
      </c>
      <c r="F12" s="60">
        <f>B12^D12</f>
        <v>8</v>
      </c>
      <c r="H12" s="52">
        <v>125</v>
      </c>
      <c r="I12" s="59" t="s">
        <v>109</v>
      </c>
      <c r="J12" s="52">
        <v>3</v>
      </c>
      <c r="K12" s="53" t="s">
        <v>112</v>
      </c>
      <c r="L12" s="60">
        <f>H12^(1/J12)</f>
        <v>5.0000000000000009</v>
      </c>
      <c r="N12" s="1"/>
    </row>
    <row r="13" spans="2:15">
      <c r="B13" s="54"/>
      <c r="C13" s="54"/>
      <c r="D13" s="54"/>
      <c r="E13" s="54"/>
      <c r="F13" s="54"/>
      <c r="H13" s="54"/>
      <c r="I13" s="54"/>
      <c r="J13" s="54"/>
      <c r="K13" s="54"/>
      <c r="L13" s="54"/>
    </row>
    <row r="14" spans="2:15">
      <c r="B14" s="54"/>
      <c r="C14" s="54"/>
      <c r="D14" s="54"/>
      <c r="E14" s="54"/>
      <c r="F14" s="54"/>
      <c r="H14" s="54"/>
      <c r="I14" s="54"/>
      <c r="J14" s="54"/>
      <c r="K14" s="54"/>
      <c r="L14" s="54"/>
    </row>
    <row r="15" spans="2:15" ht="15">
      <c r="B15" s="131" t="s">
        <v>110</v>
      </c>
      <c r="C15" s="132"/>
      <c r="D15" s="132"/>
      <c r="E15" s="132"/>
      <c r="F15" s="133"/>
      <c r="H15" s="131" t="s">
        <v>115</v>
      </c>
      <c r="I15" s="132"/>
      <c r="J15" s="132"/>
      <c r="K15" s="132"/>
      <c r="L15" s="133"/>
    </row>
    <row r="16" spans="2:15" ht="15">
      <c r="B16" s="55">
        <v>0.2</v>
      </c>
      <c r="C16" s="58" t="s">
        <v>111</v>
      </c>
      <c r="D16" s="52">
        <v>100</v>
      </c>
      <c r="E16" s="53" t="s">
        <v>112</v>
      </c>
      <c r="F16" s="60">
        <f>B16*D16</f>
        <v>20</v>
      </c>
      <c r="H16" s="56" t="s">
        <v>114</v>
      </c>
      <c r="I16" s="53">
        <v>4</v>
      </c>
      <c r="J16" s="52">
        <v>3</v>
      </c>
      <c r="K16" s="57" t="s">
        <v>122</v>
      </c>
      <c r="L16" s="60">
        <f>LCM(I16,J16)</f>
        <v>12</v>
      </c>
    </row>
    <row r="19" spans="2:12" ht="15">
      <c r="B19" s="51"/>
      <c r="C19" s="51"/>
      <c r="D19" s="134" t="s">
        <v>113</v>
      </c>
      <c r="E19" s="134"/>
      <c r="F19" s="134"/>
      <c r="H19" s="131" t="s">
        <v>117</v>
      </c>
      <c r="I19" s="132"/>
      <c r="J19" s="132"/>
      <c r="K19" s="132"/>
      <c r="L19" s="133"/>
    </row>
    <row r="20" spans="2:12" ht="15">
      <c r="B20" s="51"/>
      <c r="C20" s="51"/>
      <c r="D20" s="34">
        <v>100</v>
      </c>
      <c r="E20" s="53" t="s">
        <v>112</v>
      </c>
      <c r="F20" s="60">
        <f>SQRT(D20)</f>
        <v>10</v>
      </c>
      <c r="H20" s="56" t="s">
        <v>118</v>
      </c>
      <c r="I20" s="53">
        <v>4</v>
      </c>
      <c r="J20" s="52">
        <v>12</v>
      </c>
      <c r="K20" s="57" t="s">
        <v>122</v>
      </c>
      <c r="L20" s="60">
        <f>GCD(I20,J20)</f>
        <v>4</v>
      </c>
    </row>
    <row r="23" spans="2:12" ht="15">
      <c r="D23" s="134" t="s">
        <v>116</v>
      </c>
      <c r="E23" s="134"/>
      <c r="F23" s="134"/>
      <c r="H23" s="131" t="s">
        <v>119</v>
      </c>
      <c r="I23" s="132"/>
      <c r="J23" s="132"/>
      <c r="K23" s="132"/>
      <c r="L23" s="133"/>
    </row>
    <row r="24" spans="2:12" ht="15">
      <c r="D24" s="34">
        <v>125</v>
      </c>
      <c r="E24" s="53" t="s">
        <v>112</v>
      </c>
      <c r="F24" s="60" t="str">
        <f>ROMAN(D24)</f>
        <v>CXXV</v>
      </c>
      <c r="H24" s="56" t="s">
        <v>123</v>
      </c>
      <c r="I24" s="53">
        <v>2</v>
      </c>
      <c r="J24" s="52">
        <v>8</v>
      </c>
      <c r="K24" s="57" t="s">
        <v>122</v>
      </c>
      <c r="L24" s="60">
        <f>LOG(J24,I24)</f>
        <v>3</v>
      </c>
    </row>
    <row r="25" spans="2:12">
      <c r="I25" s="8" t="s">
        <v>120</v>
      </c>
      <c r="J25" s="8" t="s">
        <v>121</v>
      </c>
    </row>
  </sheetData>
  <mergeCells count="12">
    <mergeCell ref="H3:L3"/>
    <mergeCell ref="H7:L7"/>
    <mergeCell ref="H11:L11"/>
    <mergeCell ref="H15:L15"/>
    <mergeCell ref="D23:F23"/>
    <mergeCell ref="H19:L19"/>
    <mergeCell ref="H23:L23"/>
    <mergeCell ref="B3:F3"/>
    <mergeCell ref="B7:F7"/>
    <mergeCell ref="B11:F11"/>
    <mergeCell ref="D19:F19"/>
    <mergeCell ref="B15:F15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M59"/>
  <sheetViews>
    <sheetView topLeftCell="A10" zoomScale="83" zoomScaleNormal="83" workbookViewId="0">
      <selection activeCell="A10" sqref="A1:XFD1048576"/>
    </sheetView>
  </sheetViews>
  <sheetFormatPr defaultRowHeight="14.25"/>
  <cols>
    <col min="1" max="1" width="27.25" customWidth="1"/>
    <col min="2" max="2" width="4.375" bestFit="1" customWidth="1"/>
    <col min="3" max="3" width="2.75" bestFit="1" customWidth="1"/>
    <col min="4" max="4" width="3.875" bestFit="1" customWidth="1"/>
    <col min="5" max="5" width="1.875" bestFit="1" customWidth="1"/>
    <col min="6" max="6" width="11" bestFit="1" customWidth="1"/>
    <col min="7" max="7" width="8.125" bestFit="1" customWidth="1"/>
    <col min="8" max="8" width="16.375" bestFit="1" customWidth="1"/>
    <col min="9" max="9" width="29.375" bestFit="1" customWidth="1"/>
    <col min="10" max="10" width="19.625" bestFit="1" customWidth="1"/>
    <col min="11" max="11" width="13.75" bestFit="1" customWidth="1"/>
  </cols>
  <sheetData>
    <row r="1" spans="1:13">
      <c r="A1" s="61" t="s">
        <v>131</v>
      </c>
      <c r="B1" s="61" t="s">
        <v>132</v>
      </c>
      <c r="C1" s="62"/>
      <c r="D1" s="63"/>
      <c r="E1" s="64"/>
      <c r="F1" s="64" t="s">
        <v>133</v>
      </c>
      <c r="G1" s="65"/>
      <c r="H1" s="66"/>
      <c r="I1" s="66"/>
      <c r="J1" s="66"/>
      <c r="K1" s="66"/>
      <c r="L1" s="66"/>
      <c r="M1" s="67"/>
    </row>
    <row r="2" spans="1:13">
      <c r="A2" s="68" t="s">
        <v>134</v>
      </c>
      <c r="B2" s="69"/>
      <c r="C2" s="62"/>
      <c r="D2" s="70" t="s">
        <v>135</v>
      </c>
      <c r="E2" s="67"/>
      <c r="F2" s="67"/>
      <c r="G2" s="67"/>
      <c r="H2" s="66"/>
      <c r="I2" s="66"/>
      <c r="J2" s="66"/>
      <c r="K2" s="66"/>
      <c r="L2" s="66"/>
      <c r="M2" s="67"/>
    </row>
    <row r="3" spans="1:13">
      <c r="A3" s="71"/>
      <c r="C3" s="72"/>
      <c r="D3" s="72"/>
      <c r="E3" s="67"/>
      <c r="F3" s="67"/>
      <c r="G3" s="67"/>
      <c r="H3" s="66"/>
      <c r="I3" s="66"/>
      <c r="J3" s="66"/>
      <c r="K3" s="66"/>
      <c r="L3" s="66"/>
      <c r="M3" s="67"/>
    </row>
    <row r="4" spans="1:13">
      <c r="A4" s="73" t="s">
        <v>136</v>
      </c>
      <c r="B4" s="73" t="s">
        <v>137</v>
      </c>
      <c r="C4" s="73" t="s">
        <v>138</v>
      </c>
      <c r="D4" s="72"/>
      <c r="E4" s="67"/>
      <c r="F4" s="74" t="s">
        <v>131</v>
      </c>
      <c r="G4" s="74" t="s">
        <v>137</v>
      </c>
      <c r="H4" s="75" t="s">
        <v>139</v>
      </c>
      <c r="I4" s="66"/>
      <c r="J4" s="66"/>
      <c r="K4" s="66"/>
      <c r="L4" s="66"/>
      <c r="M4" s="67"/>
    </row>
    <row r="5" spans="1:13">
      <c r="A5" s="73" t="s">
        <v>140</v>
      </c>
      <c r="B5" s="76"/>
      <c r="C5" s="76"/>
      <c r="D5" s="67"/>
      <c r="E5" s="67"/>
      <c r="F5" s="74" t="s">
        <v>141</v>
      </c>
      <c r="G5" s="74"/>
      <c r="H5" s="75"/>
      <c r="I5" s="66"/>
      <c r="J5" s="66"/>
      <c r="K5" s="66"/>
      <c r="L5" s="66"/>
      <c r="M5" s="67"/>
    </row>
    <row r="6" spans="1:13">
      <c r="A6" s="73"/>
      <c r="B6" s="73" t="s">
        <v>142</v>
      </c>
      <c r="C6" s="73"/>
      <c r="D6" s="67"/>
      <c r="E6" s="67"/>
      <c r="F6" s="74"/>
      <c r="G6" s="74" t="s">
        <v>143</v>
      </c>
      <c r="H6" s="75" t="s">
        <v>144</v>
      </c>
      <c r="I6" s="66"/>
      <c r="J6" s="66"/>
      <c r="K6" s="66"/>
      <c r="L6" s="66"/>
      <c r="M6" s="67"/>
    </row>
    <row r="7" spans="1:13">
      <c r="A7" s="73"/>
      <c r="B7" s="73"/>
      <c r="C7" s="73" t="s">
        <v>145</v>
      </c>
      <c r="D7" s="67"/>
      <c r="E7" s="67"/>
      <c r="F7" s="77" t="s">
        <v>146</v>
      </c>
      <c r="G7" s="67"/>
      <c r="H7" s="66"/>
      <c r="I7" s="66"/>
      <c r="J7" s="66"/>
      <c r="K7" s="66"/>
      <c r="L7" s="66"/>
      <c r="M7" s="67"/>
    </row>
    <row r="8" spans="1:13">
      <c r="A8" s="78" t="s">
        <v>147</v>
      </c>
      <c r="B8" s="67"/>
      <c r="C8" s="67"/>
      <c r="D8" s="67"/>
      <c r="E8" s="67"/>
      <c r="F8" s="67"/>
      <c r="G8" s="67"/>
      <c r="H8" s="66"/>
      <c r="I8" s="66"/>
      <c r="J8" s="66"/>
      <c r="K8" s="66"/>
      <c r="L8" s="66"/>
      <c r="M8" s="67"/>
    </row>
    <row r="9" spans="1:13">
      <c r="A9" s="67"/>
      <c r="B9" s="67"/>
      <c r="C9" s="67"/>
      <c r="D9" s="67"/>
      <c r="E9" s="67"/>
      <c r="F9" s="67"/>
      <c r="G9" s="67"/>
      <c r="H9" s="66"/>
      <c r="I9" s="66"/>
      <c r="J9" s="66"/>
      <c r="K9" s="66"/>
      <c r="L9" s="66"/>
      <c r="M9" s="67"/>
    </row>
    <row r="10" spans="1:13" ht="15" thickBot="1">
      <c r="A10" s="79" t="s">
        <v>148</v>
      </c>
      <c r="B10" s="79" t="s">
        <v>149</v>
      </c>
      <c r="C10" s="79" t="s">
        <v>139</v>
      </c>
      <c r="D10" s="79" t="s">
        <v>136</v>
      </c>
      <c r="E10" s="79" t="s">
        <v>137</v>
      </c>
      <c r="F10" s="79" t="s">
        <v>131</v>
      </c>
      <c r="G10" s="79" t="s">
        <v>138</v>
      </c>
      <c r="H10" s="80" t="s">
        <v>150</v>
      </c>
      <c r="I10" s="81" t="s">
        <v>151</v>
      </c>
      <c r="J10" s="82" t="s">
        <v>147</v>
      </c>
      <c r="K10" s="83" t="s">
        <v>132</v>
      </c>
      <c r="L10" s="84" t="s">
        <v>146</v>
      </c>
      <c r="M10" s="65"/>
    </row>
    <row r="11" spans="1:13">
      <c r="A11" s="85" t="s">
        <v>152</v>
      </c>
      <c r="B11" s="85" t="s">
        <v>153</v>
      </c>
      <c r="C11" s="85">
        <v>41</v>
      </c>
      <c r="D11" s="85" t="s">
        <v>140</v>
      </c>
      <c r="E11" s="85" t="s">
        <v>142</v>
      </c>
      <c r="F11" s="85" t="s">
        <v>154</v>
      </c>
      <c r="G11" s="86">
        <v>788</v>
      </c>
      <c r="H11" s="87" t="str">
        <f t="shared" ref="H11:H24" si="0">IF(AND(D11="tak",E11="k"),"T","N")</f>
        <v>T</v>
      </c>
      <c r="I11" s="88" t="str">
        <f t="shared" ref="I11:I41" si="1">IF(AND(E11="k",C11&gt;25),"1",IF(AND(E11="m",D11="tak"),"2","3"))</f>
        <v>1</v>
      </c>
      <c r="J11" s="89" t="str">
        <f>IF(AND(D11="tak",E11="k",G11&gt;500),"T","N")</f>
        <v>T</v>
      </c>
      <c r="K11" s="90" t="str">
        <f>IF(F11="podstawowe","T","N")</f>
        <v>N</v>
      </c>
      <c r="L11" s="75" t="str">
        <f>IF(AND(F11="wyższe",E11="m",C11&gt;29),"T","N")</f>
        <v>N</v>
      </c>
      <c r="M11" s="67"/>
    </row>
    <row r="12" spans="1:13">
      <c r="A12" s="91" t="s">
        <v>155</v>
      </c>
      <c r="B12" s="91" t="s">
        <v>153</v>
      </c>
      <c r="C12" s="91">
        <v>32</v>
      </c>
      <c r="D12" s="91" t="s">
        <v>156</v>
      </c>
      <c r="E12" s="91" t="s">
        <v>142</v>
      </c>
      <c r="F12" s="91" t="s">
        <v>134</v>
      </c>
      <c r="G12" s="92">
        <v>687</v>
      </c>
      <c r="H12" s="93" t="str">
        <f t="shared" si="0"/>
        <v>N</v>
      </c>
      <c r="I12" s="94" t="str">
        <f t="shared" si="1"/>
        <v>1</v>
      </c>
      <c r="J12" s="95" t="str">
        <f t="shared" ref="J12:J41" si="2">IF(AND(D12="tak",E12="k",G12&gt;500),"T","N")</f>
        <v>N</v>
      </c>
      <c r="K12" s="96" t="str">
        <f t="shared" ref="K12:K41" si="3">IF(F12="podstawowe","T","N")</f>
        <v>T</v>
      </c>
      <c r="L12" s="97" t="str">
        <f t="shared" ref="L12:L41" si="4">IF(AND(F12="wyższe",E12="m",C12&gt;29),"T","N")</f>
        <v>N</v>
      </c>
      <c r="M12" s="67"/>
    </row>
    <row r="13" spans="1:13">
      <c r="A13" s="91" t="s">
        <v>157</v>
      </c>
      <c r="B13" s="91" t="s">
        <v>158</v>
      </c>
      <c r="C13" s="91">
        <v>57</v>
      </c>
      <c r="D13" s="91" t="s">
        <v>140</v>
      </c>
      <c r="E13" s="91" t="s">
        <v>142</v>
      </c>
      <c r="F13" s="91" t="s">
        <v>159</v>
      </c>
      <c r="G13" s="92">
        <v>548</v>
      </c>
      <c r="H13" s="93" t="str">
        <f t="shared" si="0"/>
        <v>T</v>
      </c>
      <c r="I13" s="94" t="str">
        <f t="shared" si="1"/>
        <v>1</v>
      </c>
      <c r="J13" s="95" t="str">
        <f t="shared" si="2"/>
        <v>T</v>
      </c>
      <c r="K13" s="96" t="str">
        <f t="shared" si="3"/>
        <v>N</v>
      </c>
      <c r="L13" s="97" t="str">
        <f t="shared" si="4"/>
        <v>N</v>
      </c>
      <c r="M13" s="67"/>
    </row>
    <row r="14" spans="1:13">
      <c r="A14" s="91" t="s">
        <v>160</v>
      </c>
      <c r="B14" s="91" t="s">
        <v>161</v>
      </c>
      <c r="C14" s="91">
        <v>35</v>
      </c>
      <c r="D14" s="91" t="s">
        <v>140</v>
      </c>
      <c r="E14" s="91" t="s">
        <v>142</v>
      </c>
      <c r="F14" s="91" t="s">
        <v>159</v>
      </c>
      <c r="G14" s="92">
        <v>429</v>
      </c>
      <c r="H14" s="93" t="str">
        <f t="shared" si="0"/>
        <v>T</v>
      </c>
      <c r="I14" s="94" t="str">
        <f t="shared" si="1"/>
        <v>1</v>
      </c>
      <c r="J14" s="95" t="str">
        <f t="shared" si="2"/>
        <v>N</v>
      </c>
      <c r="K14" s="96" t="str">
        <f t="shared" si="3"/>
        <v>N</v>
      </c>
      <c r="L14" s="97" t="str">
        <f t="shared" si="4"/>
        <v>N</v>
      </c>
      <c r="M14" s="67"/>
    </row>
    <row r="15" spans="1:13">
      <c r="A15" s="91" t="s">
        <v>162</v>
      </c>
      <c r="B15" s="91" t="s">
        <v>163</v>
      </c>
      <c r="C15" s="91">
        <v>48</v>
      </c>
      <c r="D15" s="91" t="s">
        <v>156</v>
      </c>
      <c r="E15" s="91" t="s">
        <v>142</v>
      </c>
      <c r="F15" s="91" t="s">
        <v>159</v>
      </c>
      <c r="G15" s="92">
        <v>1567</v>
      </c>
      <c r="H15" s="93" t="str">
        <f t="shared" si="0"/>
        <v>N</v>
      </c>
      <c r="I15" s="94" t="str">
        <f t="shared" si="1"/>
        <v>1</v>
      </c>
      <c r="J15" s="95" t="str">
        <f t="shared" si="2"/>
        <v>N</v>
      </c>
      <c r="K15" s="96" t="str">
        <f t="shared" si="3"/>
        <v>N</v>
      </c>
      <c r="L15" s="97" t="str">
        <f t="shared" si="4"/>
        <v>N</v>
      </c>
      <c r="M15" s="67"/>
    </row>
    <row r="16" spans="1:13">
      <c r="A16" s="91" t="s">
        <v>164</v>
      </c>
      <c r="B16" s="91" t="s">
        <v>163</v>
      </c>
      <c r="C16" s="91">
        <v>26</v>
      </c>
      <c r="D16" s="91" t="s">
        <v>156</v>
      </c>
      <c r="E16" s="91" t="s">
        <v>142</v>
      </c>
      <c r="F16" s="91" t="s">
        <v>141</v>
      </c>
      <c r="G16" s="92">
        <v>776</v>
      </c>
      <c r="H16" s="93" t="str">
        <f t="shared" si="0"/>
        <v>N</v>
      </c>
      <c r="I16" s="94" t="str">
        <f t="shared" si="1"/>
        <v>1</v>
      </c>
      <c r="J16" s="95" t="str">
        <f t="shared" si="2"/>
        <v>N</v>
      </c>
      <c r="K16" s="96" t="str">
        <f t="shared" si="3"/>
        <v>N</v>
      </c>
      <c r="L16" s="97" t="str">
        <f t="shared" si="4"/>
        <v>N</v>
      </c>
      <c r="M16" s="67"/>
    </row>
    <row r="17" spans="1:13">
      <c r="A17" s="91" t="s">
        <v>165</v>
      </c>
      <c r="B17" s="91" t="s">
        <v>166</v>
      </c>
      <c r="C17" s="91">
        <v>42</v>
      </c>
      <c r="D17" s="91" t="s">
        <v>140</v>
      </c>
      <c r="E17" s="91" t="s">
        <v>142</v>
      </c>
      <c r="F17" s="91" t="s">
        <v>141</v>
      </c>
      <c r="G17" s="92">
        <v>987</v>
      </c>
      <c r="H17" s="93" t="str">
        <f t="shared" si="0"/>
        <v>T</v>
      </c>
      <c r="I17" s="94" t="str">
        <f t="shared" si="1"/>
        <v>1</v>
      </c>
      <c r="J17" s="95" t="str">
        <f t="shared" si="2"/>
        <v>T</v>
      </c>
      <c r="K17" s="96" t="str">
        <f t="shared" si="3"/>
        <v>N</v>
      </c>
      <c r="L17" s="97" t="str">
        <f t="shared" si="4"/>
        <v>N</v>
      </c>
      <c r="M17" s="67"/>
    </row>
    <row r="18" spans="1:13">
      <c r="A18" s="91" t="s">
        <v>167</v>
      </c>
      <c r="B18" s="91" t="s">
        <v>168</v>
      </c>
      <c r="C18" s="91">
        <v>30</v>
      </c>
      <c r="D18" s="91" t="s">
        <v>156</v>
      </c>
      <c r="E18" s="91" t="s">
        <v>142</v>
      </c>
      <c r="F18" s="91" t="s">
        <v>141</v>
      </c>
      <c r="G18" s="92">
        <v>769</v>
      </c>
      <c r="H18" s="93" t="str">
        <f t="shared" si="0"/>
        <v>N</v>
      </c>
      <c r="I18" s="94" t="str">
        <f t="shared" si="1"/>
        <v>1</v>
      </c>
      <c r="J18" s="95" t="str">
        <f t="shared" si="2"/>
        <v>N</v>
      </c>
      <c r="K18" s="96" t="str">
        <f t="shared" si="3"/>
        <v>N</v>
      </c>
      <c r="L18" s="97" t="str">
        <f t="shared" si="4"/>
        <v>N</v>
      </c>
      <c r="M18" s="67"/>
    </row>
    <row r="19" spans="1:13">
      <c r="A19" s="91" t="s">
        <v>169</v>
      </c>
      <c r="B19" s="91" t="s">
        <v>158</v>
      </c>
      <c r="C19" s="91">
        <v>32</v>
      </c>
      <c r="D19" s="91" t="s">
        <v>156</v>
      </c>
      <c r="E19" s="91" t="s">
        <v>142</v>
      </c>
      <c r="F19" s="91" t="s">
        <v>141</v>
      </c>
      <c r="G19" s="92">
        <v>939</v>
      </c>
      <c r="H19" s="93" t="str">
        <f t="shared" si="0"/>
        <v>N</v>
      </c>
      <c r="I19" s="94" t="str">
        <f t="shared" si="1"/>
        <v>1</v>
      </c>
      <c r="J19" s="95" t="str">
        <f t="shared" si="2"/>
        <v>N</v>
      </c>
      <c r="K19" s="96" t="str">
        <f t="shared" si="3"/>
        <v>N</v>
      </c>
      <c r="L19" s="97" t="str">
        <f t="shared" si="4"/>
        <v>N</v>
      </c>
      <c r="M19" s="67"/>
    </row>
    <row r="20" spans="1:13">
      <c r="A20" s="91" t="s">
        <v>170</v>
      </c>
      <c r="B20" s="91" t="s">
        <v>171</v>
      </c>
      <c r="C20" s="91">
        <v>61</v>
      </c>
      <c r="D20" s="91" t="s">
        <v>140</v>
      </c>
      <c r="E20" s="91" t="s">
        <v>142</v>
      </c>
      <c r="F20" s="91" t="s">
        <v>141</v>
      </c>
      <c r="G20" s="92">
        <v>1372</v>
      </c>
      <c r="H20" s="93" t="str">
        <f t="shared" si="0"/>
        <v>T</v>
      </c>
      <c r="I20" s="94" t="str">
        <f t="shared" si="1"/>
        <v>1</v>
      </c>
      <c r="J20" s="95" t="str">
        <f t="shared" si="2"/>
        <v>T</v>
      </c>
      <c r="K20" s="96" t="str">
        <f t="shared" si="3"/>
        <v>N</v>
      </c>
      <c r="L20" s="97" t="str">
        <f t="shared" si="4"/>
        <v>N</v>
      </c>
      <c r="M20" s="67"/>
    </row>
    <row r="21" spans="1:13">
      <c r="A21" s="91" t="s">
        <v>172</v>
      </c>
      <c r="B21" s="91" t="s">
        <v>153</v>
      </c>
      <c r="C21" s="91">
        <v>46</v>
      </c>
      <c r="D21" s="91" t="s">
        <v>140</v>
      </c>
      <c r="E21" s="91" t="s">
        <v>142</v>
      </c>
      <c r="F21" s="91" t="s">
        <v>141</v>
      </c>
      <c r="G21" s="92">
        <v>1081</v>
      </c>
      <c r="H21" s="93" t="str">
        <f t="shared" si="0"/>
        <v>T</v>
      </c>
      <c r="I21" s="94" t="str">
        <f t="shared" si="1"/>
        <v>1</v>
      </c>
      <c r="J21" s="95" t="str">
        <f t="shared" si="2"/>
        <v>T</v>
      </c>
      <c r="K21" s="96" t="str">
        <f t="shared" si="3"/>
        <v>N</v>
      </c>
      <c r="L21" s="97" t="str">
        <f t="shared" si="4"/>
        <v>N</v>
      </c>
      <c r="M21" s="67"/>
    </row>
    <row r="22" spans="1:13">
      <c r="A22" s="91" t="s">
        <v>173</v>
      </c>
      <c r="B22" s="91" t="s">
        <v>174</v>
      </c>
      <c r="C22" s="91">
        <v>36</v>
      </c>
      <c r="D22" s="91" t="s">
        <v>140</v>
      </c>
      <c r="E22" s="91" t="s">
        <v>143</v>
      </c>
      <c r="F22" s="91" t="s">
        <v>154</v>
      </c>
      <c r="G22" s="92">
        <v>442</v>
      </c>
      <c r="H22" s="93" t="str">
        <f t="shared" si="0"/>
        <v>N</v>
      </c>
      <c r="I22" s="94" t="str">
        <f t="shared" si="1"/>
        <v>2</v>
      </c>
      <c r="J22" s="95" t="str">
        <f t="shared" si="2"/>
        <v>N</v>
      </c>
      <c r="K22" s="96" t="str">
        <f t="shared" si="3"/>
        <v>N</v>
      </c>
      <c r="L22" s="97" t="str">
        <f t="shared" si="4"/>
        <v>N</v>
      </c>
      <c r="M22" s="67"/>
    </row>
    <row r="23" spans="1:13">
      <c r="A23" s="91" t="s">
        <v>175</v>
      </c>
      <c r="B23" s="91" t="s">
        <v>176</v>
      </c>
      <c r="C23" s="91">
        <v>20</v>
      </c>
      <c r="D23" s="91" t="s">
        <v>140</v>
      </c>
      <c r="E23" s="91" t="s">
        <v>143</v>
      </c>
      <c r="F23" s="91" t="s">
        <v>134</v>
      </c>
      <c r="G23" s="92">
        <v>370</v>
      </c>
      <c r="H23" s="93" t="str">
        <f t="shared" si="0"/>
        <v>N</v>
      </c>
      <c r="I23" s="94" t="str">
        <f t="shared" si="1"/>
        <v>2</v>
      </c>
      <c r="J23" s="95" t="str">
        <f t="shared" si="2"/>
        <v>N</v>
      </c>
      <c r="K23" s="96" t="str">
        <f t="shared" si="3"/>
        <v>T</v>
      </c>
      <c r="L23" s="97" t="str">
        <f t="shared" si="4"/>
        <v>N</v>
      </c>
      <c r="M23" s="67"/>
    </row>
    <row r="24" spans="1:13">
      <c r="A24" s="91" t="s">
        <v>177</v>
      </c>
      <c r="B24" s="91" t="s">
        <v>178</v>
      </c>
      <c r="C24" s="91">
        <v>42</v>
      </c>
      <c r="D24" s="91" t="s">
        <v>140</v>
      </c>
      <c r="E24" s="91" t="s">
        <v>143</v>
      </c>
      <c r="F24" s="91" t="s">
        <v>134</v>
      </c>
      <c r="G24" s="92">
        <v>720</v>
      </c>
      <c r="H24" s="93" t="str">
        <f t="shared" si="0"/>
        <v>N</v>
      </c>
      <c r="I24" s="94" t="str">
        <f t="shared" si="1"/>
        <v>2</v>
      </c>
      <c r="J24" s="95" t="str">
        <f t="shared" si="2"/>
        <v>N</v>
      </c>
      <c r="K24" s="96" t="str">
        <f t="shared" si="3"/>
        <v>T</v>
      </c>
      <c r="L24" s="97" t="str">
        <f t="shared" si="4"/>
        <v>N</v>
      </c>
      <c r="M24" s="67"/>
    </row>
    <row r="25" spans="1:13">
      <c r="A25" s="91" t="s">
        <v>179</v>
      </c>
      <c r="B25" s="91" t="s">
        <v>180</v>
      </c>
      <c r="C25" s="91">
        <v>27</v>
      </c>
      <c r="D25" s="91" t="s">
        <v>140</v>
      </c>
      <c r="E25" s="91" t="s">
        <v>143</v>
      </c>
      <c r="F25" s="91" t="s">
        <v>134</v>
      </c>
      <c r="G25" s="92">
        <v>265</v>
      </c>
      <c r="H25" s="93" t="str">
        <f>IF(AND(D25="tak",E25="k"),"T","N")</f>
        <v>N</v>
      </c>
      <c r="I25" s="94" t="str">
        <f t="shared" si="1"/>
        <v>2</v>
      </c>
      <c r="J25" s="95" t="str">
        <f t="shared" si="2"/>
        <v>N</v>
      </c>
      <c r="K25" s="96" t="str">
        <f t="shared" si="3"/>
        <v>T</v>
      </c>
      <c r="L25" s="97" t="str">
        <f t="shared" si="4"/>
        <v>N</v>
      </c>
      <c r="M25" s="67"/>
    </row>
    <row r="26" spans="1:13">
      <c r="A26" s="91" t="s">
        <v>181</v>
      </c>
      <c r="B26" s="91" t="s">
        <v>182</v>
      </c>
      <c r="C26" s="91">
        <v>26</v>
      </c>
      <c r="D26" s="91" t="s">
        <v>140</v>
      </c>
      <c r="E26" s="91" t="s">
        <v>143</v>
      </c>
      <c r="F26" s="91" t="s">
        <v>159</v>
      </c>
      <c r="G26" s="92">
        <v>435</v>
      </c>
      <c r="H26" s="93" t="str">
        <f t="shared" ref="H26:H41" si="5">IF(AND(D26="tak",E26="k"),"T","N")</f>
        <v>N</v>
      </c>
      <c r="I26" s="94" t="str">
        <f t="shared" si="1"/>
        <v>2</v>
      </c>
      <c r="J26" s="95" t="str">
        <f t="shared" si="2"/>
        <v>N</v>
      </c>
      <c r="K26" s="96" t="str">
        <f t="shared" si="3"/>
        <v>N</v>
      </c>
      <c r="L26" s="97" t="str">
        <f t="shared" si="4"/>
        <v>N</v>
      </c>
      <c r="M26" s="67"/>
    </row>
    <row r="27" spans="1:13">
      <c r="A27" s="91" t="s">
        <v>162</v>
      </c>
      <c r="B27" s="91" t="s">
        <v>174</v>
      </c>
      <c r="C27" s="91">
        <v>42</v>
      </c>
      <c r="D27" s="91" t="s">
        <v>140</v>
      </c>
      <c r="E27" s="91" t="s">
        <v>143</v>
      </c>
      <c r="F27" s="91" t="s">
        <v>159</v>
      </c>
      <c r="G27" s="92">
        <v>858</v>
      </c>
      <c r="H27" s="93" t="str">
        <f t="shared" si="5"/>
        <v>N</v>
      </c>
      <c r="I27" s="94" t="str">
        <f t="shared" si="1"/>
        <v>2</v>
      </c>
      <c r="J27" s="95" t="str">
        <f t="shared" si="2"/>
        <v>N</v>
      </c>
      <c r="K27" s="96" t="str">
        <f t="shared" si="3"/>
        <v>N</v>
      </c>
      <c r="L27" s="97" t="str">
        <f t="shared" si="4"/>
        <v>N</v>
      </c>
      <c r="M27" s="67"/>
    </row>
    <row r="28" spans="1:13">
      <c r="A28" s="91" t="s">
        <v>183</v>
      </c>
      <c r="B28" s="91" t="s">
        <v>180</v>
      </c>
      <c r="C28" s="91">
        <v>17</v>
      </c>
      <c r="D28" s="91" t="s">
        <v>140</v>
      </c>
      <c r="E28" s="91" t="s">
        <v>143</v>
      </c>
      <c r="F28" s="91" t="s">
        <v>141</v>
      </c>
      <c r="G28" s="92">
        <v>451</v>
      </c>
      <c r="H28" s="93" t="str">
        <f t="shared" si="5"/>
        <v>N</v>
      </c>
      <c r="I28" s="94" t="str">
        <f t="shared" si="1"/>
        <v>2</v>
      </c>
      <c r="J28" s="95" t="str">
        <f t="shared" si="2"/>
        <v>N</v>
      </c>
      <c r="K28" s="96" t="str">
        <f t="shared" si="3"/>
        <v>N</v>
      </c>
      <c r="L28" s="97" t="str">
        <f t="shared" si="4"/>
        <v>N</v>
      </c>
      <c r="M28" s="67"/>
    </row>
    <row r="29" spans="1:13">
      <c r="A29" s="98" t="s">
        <v>184</v>
      </c>
      <c r="B29" s="91" t="s">
        <v>185</v>
      </c>
      <c r="C29" s="91">
        <v>39</v>
      </c>
      <c r="D29" s="91" t="s">
        <v>140</v>
      </c>
      <c r="E29" s="91" t="s">
        <v>143</v>
      </c>
      <c r="F29" s="91" t="s">
        <v>141</v>
      </c>
      <c r="G29" s="92">
        <v>563</v>
      </c>
      <c r="H29" s="93" t="str">
        <f t="shared" si="5"/>
        <v>N</v>
      </c>
      <c r="I29" s="94" t="str">
        <f t="shared" si="1"/>
        <v>2</v>
      </c>
      <c r="J29" s="95" t="str">
        <f t="shared" si="2"/>
        <v>N</v>
      </c>
      <c r="K29" s="96" t="str">
        <f t="shared" si="3"/>
        <v>N</v>
      </c>
      <c r="L29" s="97" t="str">
        <f t="shared" si="4"/>
        <v>T</v>
      </c>
      <c r="M29" s="67"/>
    </row>
    <row r="30" spans="1:13">
      <c r="A30" s="91" t="s">
        <v>186</v>
      </c>
      <c r="B30" s="91" t="s">
        <v>178</v>
      </c>
      <c r="C30" s="91">
        <v>24</v>
      </c>
      <c r="D30" s="91" t="s">
        <v>140</v>
      </c>
      <c r="E30" s="91" t="s">
        <v>143</v>
      </c>
      <c r="F30" s="91" t="s">
        <v>141</v>
      </c>
      <c r="G30" s="92">
        <v>1631</v>
      </c>
      <c r="H30" s="93" t="str">
        <f t="shared" si="5"/>
        <v>N</v>
      </c>
      <c r="I30" s="94" t="str">
        <f t="shared" si="1"/>
        <v>2</v>
      </c>
      <c r="J30" s="95" t="str">
        <f t="shared" si="2"/>
        <v>N</v>
      </c>
      <c r="K30" s="96" t="str">
        <f t="shared" si="3"/>
        <v>N</v>
      </c>
      <c r="L30" s="97" t="str">
        <f t="shared" si="4"/>
        <v>N</v>
      </c>
      <c r="M30" s="67"/>
    </row>
    <row r="31" spans="1:13">
      <c r="A31" s="91" t="s">
        <v>187</v>
      </c>
      <c r="B31" s="91" t="s">
        <v>178</v>
      </c>
      <c r="C31" s="91">
        <v>35</v>
      </c>
      <c r="D31" s="91" t="s">
        <v>140</v>
      </c>
      <c r="E31" s="91" t="s">
        <v>143</v>
      </c>
      <c r="F31" s="91" t="s">
        <v>141</v>
      </c>
      <c r="G31" s="92">
        <v>884</v>
      </c>
      <c r="H31" s="93" t="str">
        <f t="shared" si="5"/>
        <v>N</v>
      </c>
      <c r="I31" s="94" t="str">
        <f t="shared" si="1"/>
        <v>2</v>
      </c>
      <c r="J31" s="95" t="str">
        <f t="shared" si="2"/>
        <v>N</v>
      </c>
      <c r="K31" s="96" t="str">
        <f t="shared" si="3"/>
        <v>N</v>
      </c>
      <c r="L31" s="97" t="str">
        <f t="shared" si="4"/>
        <v>T</v>
      </c>
      <c r="M31" s="67"/>
    </row>
    <row r="32" spans="1:13">
      <c r="A32" s="91" t="s">
        <v>188</v>
      </c>
      <c r="B32" s="91" t="s">
        <v>180</v>
      </c>
      <c r="C32" s="91">
        <v>24</v>
      </c>
      <c r="D32" s="91" t="s">
        <v>156</v>
      </c>
      <c r="E32" s="91" t="s">
        <v>143</v>
      </c>
      <c r="F32" s="91" t="s">
        <v>154</v>
      </c>
      <c r="G32" s="92">
        <v>851</v>
      </c>
      <c r="H32" s="93" t="str">
        <f t="shared" si="5"/>
        <v>N</v>
      </c>
      <c r="I32" s="94" t="str">
        <f t="shared" si="1"/>
        <v>3</v>
      </c>
      <c r="J32" s="95" t="str">
        <f t="shared" si="2"/>
        <v>N</v>
      </c>
      <c r="K32" s="96" t="str">
        <f t="shared" si="3"/>
        <v>N</v>
      </c>
      <c r="L32" s="97" t="str">
        <f t="shared" si="4"/>
        <v>N</v>
      </c>
      <c r="M32" s="67"/>
    </row>
    <row r="33" spans="1:13">
      <c r="A33" s="91" t="s">
        <v>189</v>
      </c>
      <c r="B33" s="91" t="s">
        <v>176</v>
      </c>
      <c r="C33" s="91">
        <v>35</v>
      </c>
      <c r="D33" s="91" t="s">
        <v>156</v>
      </c>
      <c r="E33" s="91" t="s">
        <v>143</v>
      </c>
      <c r="F33" s="91" t="s">
        <v>134</v>
      </c>
      <c r="G33" s="92">
        <v>345</v>
      </c>
      <c r="H33" s="93" t="str">
        <f t="shared" si="5"/>
        <v>N</v>
      </c>
      <c r="I33" s="94" t="str">
        <f t="shared" si="1"/>
        <v>3</v>
      </c>
      <c r="J33" s="95" t="str">
        <f t="shared" si="2"/>
        <v>N</v>
      </c>
      <c r="K33" s="96" t="str">
        <f t="shared" si="3"/>
        <v>T</v>
      </c>
      <c r="L33" s="97" t="str">
        <f t="shared" si="4"/>
        <v>N</v>
      </c>
      <c r="M33" s="67"/>
    </row>
    <row r="34" spans="1:13">
      <c r="A34" s="91" t="s">
        <v>190</v>
      </c>
      <c r="B34" s="91" t="s">
        <v>191</v>
      </c>
      <c r="C34" s="91">
        <v>45</v>
      </c>
      <c r="D34" s="91" t="s">
        <v>156</v>
      </c>
      <c r="E34" s="91" t="s">
        <v>143</v>
      </c>
      <c r="F34" s="91" t="s">
        <v>134</v>
      </c>
      <c r="G34" s="92">
        <v>420</v>
      </c>
      <c r="H34" s="93" t="str">
        <f t="shared" si="5"/>
        <v>N</v>
      </c>
      <c r="I34" s="94" t="str">
        <f t="shared" si="1"/>
        <v>3</v>
      </c>
      <c r="J34" s="95" t="str">
        <f t="shared" si="2"/>
        <v>N</v>
      </c>
      <c r="K34" s="96" t="str">
        <f t="shared" si="3"/>
        <v>T</v>
      </c>
      <c r="L34" s="97" t="str">
        <f t="shared" si="4"/>
        <v>N</v>
      </c>
      <c r="M34" s="67"/>
    </row>
    <row r="35" spans="1:13">
      <c r="A35" s="91" t="s">
        <v>192</v>
      </c>
      <c r="B35" s="91" t="s">
        <v>193</v>
      </c>
      <c r="C35" s="91">
        <v>27</v>
      </c>
      <c r="D35" s="91" t="s">
        <v>156</v>
      </c>
      <c r="E35" s="91" t="s">
        <v>143</v>
      </c>
      <c r="F35" s="91" t="s">
        <v>134</v>
      </c>
      <c r="G35" s="92">
        <v>920</v>
      </c>
      <c r="H35" s="93" t="str">
        <f t="shared" si="5"/>
        <v>N</v>
      </c>
      <c r="I35" s="94" t="str">
        <f t="shared" si="1"/>
        <v>3</v>
      </c>
      <c r="J35" s="95" t="str">
        <f t="shared" si="2"/>
        <v>N</v>
      </c>
      <c r="K35" s="96" t="str">
        <f t="shared" si="3"/>
        <v>T</v>
      </c>
      <c r="L35" s="97" t="str">
        <f t="shared" si="4"/>
        <v>N</v>
      </c>
      <c r="M35" s="67"/>
    </row>
    <row r="36" spans="1:13">
      <c r="A36" s="91" t="s">
        <v>194</v>
      </c>
      <c r="B36" s="91" t="s">
        <v>195</v>
      </c>
      <c r="C36" s="91">
        <v>18</v>
      </c>
      <c r="D36" s="91" t="s">
        <v>156</v>
      </c>
      <c r="E36" s="91" t="s">
        <v>142</v>
      </c>
      <c r="F36" s="91" t="s">
        <v>134</v>
      </c>
      <c r="G36" s="92">
        <v>680</v>
      </c>
      <c r="H36" s="93" t="str">
        <f>IF(AND(D36="tak",E36="k"),"T","N")</f>
        <v>N</v>
      </c>
      <c r="I36" s="94" t="str">
        <f t="shared" si="1"/>
        <v>3</v>
      </c>
      <c r="J36" s="95" t="str">
        <f t="shared" si="2"/>
        <v>N</v>
      </c>
      <c r="K36" s="96" t="str">
        <f t="shared" si="3"/>
        <v>T</v>
      </c>
      <c r="L36" s="97" t="str">
        <f t="shared" si="4"/>
        <v>N</v>
      </c>
      <c r="M36" s="67"/>
    </row>
    <row r="37" spans="1:13">
      <c r="A37" s="91" t="s">
        <v>196</v>
      </c>
      <c r="B37" s="91" t="s">
        <v>197</v>
      </c>
      <c r="C37" s="91">
        <v>30</v>
      </c>
      <c r="D37" s="91" t="s">
        <v>156</v>
      </c>
      <c r="E37" s="91" t="s">
        <v>143</v>
      </c>
      <c r="F37" s="91" t="s">
        <v>134</v>
      </c>
      <c r="G37" s="92">
        <v>560</v>
      </c>
      <c r="H37" s="93" t="str">
        <f t="shared" si="5"/>
        <v>N</v>
      </c>
      <c r="I37" s="94" t="str">
        <f t="shared" si="1"/>
        <v>3</v>
      </c>
      <c r="J37" s="95" t="str">
        <f t="shared" si="2"/>
        <v>N</v>
      </c>
      <c r="K37" s="96" t="str">
        <f t="shared" si="3"/>
        <v>T</v>
      </c>
      <c r="L37" s="97" t="str">
        <f t="shared" si="4"/>
        <v>N</v>
      </c>
      <c r="M37" s="67"/>
    </row>
    <row r="38" spans="1:13">
      <c r="A38" s="91" t="s">
        <v>198</v>
      </c>
      <c r="B38" s="91" t="s">
        <v>199</v>
      </c>
      <c r="C38" s="91">
        <v>27</v>
      </c>
      <c r="D38" s="91" t="s">
        <v>156</v>
      </c>
      <c r="E38" s="91" t="s">
        <v>143</v>
      </c>
      <c r="F38" s="91" t="s">
        <v>134</v>
      </c>
      <c r="G38" s="92">
        <v>456</v>
      </c>
      <c r="H38" s="93" t="str">
        <f t="shared" si="5"/>
        <v>N</v>
      </c>
      <c r="I38" s="94" t="str">
        <f t="shared" si="1"/>
        <v>3</v>
      </c>
      <c r="J38" s="95" t="str">
        <f t="shared" si="2"/>
        <v>N</v>
      </c>
      <c r="K38" s="96" t="str">
        <f t="shared" si="3"/>
        <v>T</v>
      </c>
      <c r="L38" s="97" t="str">
        <f t="shared" si="4"/>
        <v>N</v>
      </c>
      <c r="M38" s="67"/>
    </row>
    <row r="39" spans="1:13">
      <c r="A39" s="91" t="s">
        <v>200</v>
      </c>
      <c r="B39" s="91" t="s">
        <v>182</v>
      </c>
      <c r="C39" s="91">
        <v>48</v>
      </c>
      <c r="D39" s="91" t="s">
        <v>156</v>
      </c>
      <c r="E39" s="91" t="s">
        <v>143</v>
      </c>
      <c r="F39" s="91" t="s">
        <v>159</v>
      </c>
      <c r="G39" s="92">
        <v>1737</v>
      </c>
      <c r="H39" s="93" t="str">
        <f t="shared" si="5"/>
        <v>N</v>
      </c>
      <c r="I39" s="94" t="str">
        <f t="shared" si="1"/>
        <v>3</v>
      </c>
      <c r="J39" s="95" t="str">
        <f t="shared" si="2"/>
        <v>N</v>
      </c>
      <c r="K39" s="96" t="str">
        <f t="shared" si="3"/>
        <v>N</v>
      </c>
      <c r="L39" s="97" t="str">
        <f t="shared" si="4"/>
        <v>N</v>
      </c>
      <c r="M39" s="67"/>
    </row>
    <row r="40" spans="1:13">
      <c r="A40" s="91" t="s">
        <v>201</v>
      </c>
      <c r="B40" s="91" t="s">
        <v>202</v>
      </c>
      <c r="C40" s="91">
        <v>19</v>
      </c>
      <c r="D40" s="91" t="s">
        <v>140</v>
      </c>
      <c r="E40" s="91" t="s">
        <v>142</v>
      </c>
      <c r="F40" s="91" t="s">
        <v>141</v>
      </c>
      <c r="G40" s="92">
        <v>1664</v>
      </c>
      <c r="H40" s="93" t="str">
        <f>IF(AND(D40="tak",E40="k"),"T","N")</f>
        <v>T</v>
      </c>
      <c r="I40" s="94" t="str">
        <f t="shared" si="1"/>
        <v>3</v>
      </c>
      <c r="J40" s="95" t="str">
        <f t="shared" si="2"/>
        <v>T</v>
      </c>
      <c r="K40" s="96" t="str">
        <f t="shared" si="3"/>
        <v>N</v>
      </c>
      <c r="L40" s="97" t="str">
        <f t="shared" si="4"/>
        <v>N</v>
      </c>
      <c r="M40" s="67"/>
    </row>
    <row r="41" spans="1:13">
      <c r="A41" s="91" t="s">
        <v>203</v>
      </c>
      <c r="B41" s="91" t="s">
        <v>204</v>
      </c>
      <c r="C41" s="91">
        <v>26</v>
      </c>
      <c r="D41" s="91" t="s">
        <v>156</v>
      </c>
      <c r="E41" s="91" t="s">
        <v>143</v>
      </c>
      <c r="F41" s="91" t="s">
        <v>141</v>
      </c>
      <c r="G41" s="92">
        <v>1501</v>
      </c>
      <c r="H41" s="93" t="str">
        <f t="shared" si="5"/>
        <v>N</v>
      </c>
      <c r="I41" s="94" t="str">
        <f t="shared" si="1"/>
        <v>3</v>
      </c>
      <c r="J41" s="95" t="str">
        <f t="shared" si="2"/>
        <v>N</v>
      </c>
      <c r="K41" s="96" t="str">
        <f t="shared" si="3"/>
        <v>N</v>
      </c>
      <c r="L41" s="97" t="str">
        <f t="shared" si="4"/>
        <v>N</v>
      </c>
      <c r="M41" s="67"/>
    </row>
    <row r="42" spans="1:13">
      <c r="A42" s="99"/>
      <c r="B42" s="99"/>
      <c r="C42" s="99"/>
      <c r="D42" s="99"/>
      <c r="E42" s="99"/>
      <c r="F42" s="91" t="s">
        <v>205</v>
      </c>
      <c r="G42" s="100">
        <f>AVERAGE(G11:G41)</f>
        <v>828.90322580645159</v>
      </c>
      <c r="H42" s="101"/>
      <c r="I42" s="101"/>
      <c r="J42" s="101"/>
      <c r="K42" s="101"/>
      <c r="L42" s="101"/>
      <c r="M42" s="99"/>
    </row>
    <row r="43" spans="1:13" ht="15.75">
      <c r="A43" s="117" t="s">
        <v>206</v>
      </c>
      <c r="B43" s="67"/>
      <c r="C43" s="67"/>
      <c r="D43" s="67"/>
      <c r="E43" s="67"/>
      <c r="F43" s="67"/>
      <c r="G43" s="67"/>
      <c r="H43" s="66"/>
      <c r="I43" s="66"/>
      <c r="J43" s="66"/>
      <c r="K43" s="66"/>
      <c r="L43" s="66"/>
      <c r="M43" s="67"/>
    </row>
    <row r="44" spans="1:13">
      <c r="A44" s="102" t="s">
        <v>216</v>
      </c>
      <c r="B44" s="67"/>
      <c r="C44" s="67"/>
      <c r="D44" s="67"/>
      <c r="E44" s="67"/>
      <c r="F44" s="67"/>
      <c r="G44" s="67"/>
      <c r="H44" s="66"/>
      <c r="I44" s="66"/>
      <c r="J44" s="66"/>
      <c r="K44" s="66"/>
      <c r="L44" s="66"/>
      <c r="M44" s="67"/>
    </row>
    <row r="45" spans="1:13">
      <c r="A45" s="103" t="s">
        <v>207</v>
      </c>
      <c r="B45" s="104"/>
      <c r="C45" s="104"/>
      <c r="D45" s="104"/>
      <c r="E45" s="104"/>
      <c r="F45" s="104" t="s">
        <v>208</v>
      </c>
      <c r="G45" s="104"/>
      <c r="H45" s="66"/>
      <c r="I45" s="66"/>
      <c r="J45" s="66"/>
      <c r="K45" s="66"/>
      <c r="L45" s="66"/>
      <c r="M45" s="67"/>
    </row>
    <row r="46" spans="1:13">
      <c r="A46" s="67"/>
      <c r="B46" s="67"/>
      <c r="C46" s="67"/>
      <c r="D46" s="67"/>
      <c r="E46" s="67"/>
      <c r="F46" s="67"/>
      <c r="G46" s="67"/>
      <c r="H46" s="66"/>
      <c r="I46" s="105"/>
      <c r="J46" s="66"/>
      <c r="K46" s="66"/>
      <c r="L46" s="66"/>
      <c r="M46" s="67"/>
    </row>
    <row r="47" spans="1:13">
      <c r="A47" s="106" t="s">
        <v>218</v>
      </c>
      <c r="B47" s="67"/>
      <c r="C47" s="67"/>
      <c r="D47" s="67"/>
      <c r="E47" s="67"/>
      <c r="F47" s="67"/>
      <c r="G47" s="67"/>
      <c r="H47" s="66"/>
      <c r="I47" s="66"/>
      <c r="J47" s="66"/>
      <c r="K47" s="66"/>
      <c r="L47" s="66"/>
      <c r="M47" s="67"/>
    </row>
    <row r="48" spans="1:13">
      <c r="A48" s="107" t="s">
        <v>209</v>
      </c>
      <c r="B48" s="108"/>
      <c r="C48" s="108"/>
      <c r="D48" s="108"/>
      <c r="E48" s="108"/>
      <c r="F48" s="108"/>
      <c r="G48" s="108"/>
      <c r="H48" s="109"/>
      <c r="I48" s="109"/>
      <c r="J48" s="109"/>
      <c r="K48" s="66"/>
      <c r="L48" s="66"/>
      <c r="M48" s="67"/>
    </row>
    <row r="49" spans="1:13">
      <c r="A49" s="67"/>
      <c r="B49" s="67"/>
      <c r="C49" s="67"/>
      <c r="D49" s="67"/>
      <c r="E49" s="67"/>
      <c r="F49" s="67"/>
      <c r="G49" s="67"/>
      <c r="H49" s="66"/>
      <c r="I49" s="66"/>
      <c r="J49" s="66"/>
      <c r="K49" s="66"/>
      <c r="L49" s="66"/>
      <c r="M49" s="67"/>
    </row>
    <row r="50" spans="1:13">
      <c r="A50" s="110" t="s">
        <v>215</v>
      </c>
      <c r="B50" s="67"/>
      <c r="C50" s="67"/>
      <c r="D50" s="67"/>
      <c r="E50" s="67"/>
      <c r="F50" s="67"/>
      <c r="G50" s="67"/>
      <c r="H50" s="66"/>
      <c r="I50" s="66"/>
      <c r="J50" s="66"/>
      <c r="K50" s="66"/>
      <c r="L50" s="66"/>
      <c r="M50" s="67"/>
    </row>
    <row r="51" spans="1:13">
      <c r="A51" s="111" t="s">
        <v>210</v>
      </c>
      <c r="B51" s="112"/>
      <c r="C51" s="112"/>
      <c r="D51" s="112"/>
      <c r="E51" s="112"/>
      <c r="F51" s="112"/>
      <c r="G51" s="67"/>
      <c r="H51" s="112"/>
      <c r="I51" s="112"/>
      <c r="J51" s="112" t="s">
        <v>211</v>
      </c>
      <c r="K51" s="66"/>
      <c r="L51" s="66"/>
      <c r="M51" s="67"/>
    </row>
    <row r="52" spans="1:13">
      <c r="A52" s="67"/>
      <c r="B52" s="67"/>
      <c r="C52" s="67"/>
      <c r="D52" s="67"/>
      <c r="E52" s="67"/>
      <c r="F52" s="67"/>
      <c r="G52" s="67"/>
      <c r="H52" s="66"/>
      <c r="I52" s="66"/>
      <c r="J52" s="66"/>
      <c r="K52" s="66"/>
      <c r="L52" s="66"/>
      <c r="M52" s="67"/>
    </row>
    <row r="53" spans="1:13">
      <c r="A53" s="110" t="s">
        <v>217</v>
      </c>
      <c r="B53" s="67"/>
      <c r="C53" s="67"/>
      <c r="D53" s="67"/>
      <c r="E53" s="67"/>
      <c r="F53" s="67"/>
      <c r="G53" s="67"/>
      <c r="H53" s="66"/>
      <c r="I53" s="66"/>
      <c r="J53" s="66"/>
      <c r="K53" s="66"/>
      <c r="L53" s="66"/>
      <c r="M53" s="67"/>
    </row>
    <row r="54" spans="1:13">
      <c r="A54" s="113" t="s">
        <v>212</v>
      </c>
      <c r="B54" s="114"/>
      <c r="C54" s="114"/>
      <c r="D54" s="114"/>
      <c r="E54" s="114"/>
      <c r="F54" s="114" t="s">
        <v>213</v>
      </c>
      <c r="G54" s="114"/>
      <c r="H54" s="115"/>
      <c r="I54" s="115"/>
      <c r="J54" s="66"/>
      <c r="K54" s="66"/>
      <c r="L54" s="66"/>
      <c r="M54" s="67"/>
    </row>
    <row r="55" spans="1:13">
      <c r="A55" s="67"/>
      <c r="B55" s="67"/>
      <c r="C55" s="67"/>
      <c r="D55" s="67"/>
      <c r="E55" s="67"/>
      <c r="F55" s="67"/>
      <c r="G55" s="67"/>
      <c r="H55" s="66"/>
      <c r="I55" s="66"/>
      <c r="J55" s="66"/>
      <c r="K55" s="66"/>
      <c r="L55" s="66"/>
      <c r="M55" s="67"/>
    </row>
    <row r="56" spans="1:13">
      <c r="A56" s="110" t="s">
        <v>219</v>
      </c>
      <c r="B56" s="67"/>
      <c r="C56" s="67"/>
      <c r="D56" s="67"/>
      <c r="E56" s="67"/>
      <c r="F56" s="67"/>
      <c r="G56" s="67"/>
      <c r="H56" s="66"/>
      <c r="I56" s="66"/>
      <c r="J56" s="66"/>
      <c r="K56" s="66"/>
      <c r="L56" s="66"/>
      <c r="M56" s="67"/>
    </row>
    <row r="57" spans="1:13">
      <c r="A57" s="116" t="s">
        <v>214</v>
      </c>
      <c r="B57" s="116"/>
      <c r="C57" s="116"/>
      <c r="D57" s="116"/>
      <c r="E57" s="116"/>
      <c r="F57" s="116"/>
      <c r="G57" s="116"/>
      <c r="H57" s="66"/>
      <c r="I57" s="66"/>
      <c r="J57" s="66"/>
      <c r="K57" s="66"/>
      <c r="L57" s="66"/>
      <c r="M57" s="67"/>
    </row>
    <row r="58" spans="1:13">
      <c r="A58" s="67"/>
      <c r="B58" s="67"/>
      <c r="C58" s="67"/>
      <c r="D58" s="67"/>
      <c r="E58" s="67"/>
      <c r="F58" s="67"/>
      <c r="G58" s="67"/>
      <c r="H58" s="66"/>
      <c r="I58" s="66"/>
      <c r="J58" s="66"/>
      <c r="K58" s="66"/>
      <c r="L58" s="66"/>
      <c r="M58" s="67"/>
    </row>
    <row r="59" spans="1:13">
      <c r="A59" s="67"/>
      <c r="B59" s="67"/>
      <c r="C59" s="67"/>
      <c r="D59" s="67"/>
      <c r="E59" s="67"/>
      <c r="F59" s="67"/>
      <c r="G59" s="67"/>
      <c r="H59" s="66"/>
      <c r="I59" s="66"/>
      <c r="J59" s="66"/>
      <c r="K59" s="66"/>
      <c r="L59" s="66"/>
      <c r="M59" s="67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M34"/>
  <sheetViews>
    <sheetView workbookViewId="0">
      <selection sqref="A1:XFD1048576"/>
    </sheetView>
  </sheetViews>
  <sheetFormatPr defaultColWidth="25.75" defaultRowHeight="14.25"/>
  <cols>
    <col min="1" max="1" width="12.375" customWidth="1"/>
    <col min="2" max="2" width="8.5" bestFit="1" customWidth="1"/>
    <col min="3" max="3" width="4.125" bestFit="1" customWidth="1"/>
    <col min="4" max="4" width="7.5" bestFit="1" customWidth="1"/>
    <col min="5" max="5" width="3.625" bestFit="1" customWidth="1"/>
    <col min="6" max="6" width="14" customWidth="1"/>
    <col min="7" max="7" width="7.5" bestFit="1" customWidth="1"/>
    <col min="8" max="8" width="7.75" bestFit="1" customWidth="1"/>
    <col min="9" max="9" width="7" bestFit="1" customWidth="1"/>
    <col min="10" max="10" width="8" customWidth="1"/>
    <col min="11" max="11" width="7.75" bestFit="1" customWidth="1"/>
    <col min="12" max="12" width="7.25" bestFit="1" customWidth="1"/>
  </cols>
  <sheetData>
    <row r="1" spans="1:13" ht="15" thickBot="1">
      <c r="A1" s="79" t="s">
        <v>148</v>
      </c>
      <c r="B1" s="79" t="s">
        <v>149</v>
      </c>
      <c r="C1" s="79" t="s">
        <v>139</v>
      </c>
      <c r="D1" s="79" t="s">
        <v>136</v>
      </c>
      <c r="E1" s="79" t="s">
        <v>137</v>
      </c>
      <c r="F1" s="79" t="s">
        <v>131</v>
      </c>
      <c r="G1" s="79" t="s">
        <v>138</v>
      </c>
      <c r="H1" s="80" t="s">
        <v>150</v>
      </c>
      <c r="I1" s="81" t="s">
        <v>151</v>
      </c>
      <c r="J1" s="82" t="s">
        <v>147</v>
      </c>
      <c r="K1" s="83" t="s">
        <v>132</v>
      </c>
      <c r="L1" s="84" t="s">
        <v>146</v>
      </c>
      <c r="M1" s="65"/>
    </row>
    <row r="2" spans="1:13">
      <c r="A2" s="85" t="s">
        <v>152</v>
      </c>
      <c r="B2" s="85" t="s">
        <v>153</v>
      </c>
      <c r="C2" s="85">
        <v>41</v>
      </c>
      <c r="D2" s="85" t="s">
        <v>140</v>
      </c>
      <c r="E2" s="85" t="s">
        <v>142</v>
      </c>
      <c r="F2" s="85" t="s">
        <v>154</v>
      </c>
      <c r="G2" s="86">
        <v>788</v>
      </c>
      <c r="H2" s="87" t="str">
        <f t="shared" ref="H2:H12" si="0">IF(AND(D2="tak",E2="k"),"T","N")</f>
        <v>T</v>
      </c>
      <c r="I2" s="88" t="str">
        <f t="shared" ref="I2:I20" si="1">IF(AND(E2="k",C2&gt;25),"1",IF(AND(E2="m",D2="tak"),"2","3"))</f>
        <v>1</v>
      </c>
      <c r="J2" s="89" t="str">
        <f>IF(AND(D2="tak",E2="k",G2&gt;500),"T","N")</f>
        <v>T</v>
      </c>
      <c r="K2" s="90" t="str">
        <f>IF(F2="podstawowe","T","N")</f>
        <v>N</v>
      </c>
      <c r="L2" s="75" t="str">
        <f>IF(AND(F2="wyższe",E2="m",C2&gt;29),"T","N")</f>
        <v>N</v>
      </c>
      <c r="M2" s="67"/>
    </row>
    <row r="3" spans="1:13">
      <c r="A3" s="91" t="s">
        <v>155</v>
      </c>
      <c r="B3" s="91" t="s">
        <v>153</v>
      </c>
      <c r="C3" s="91">
        <v>32</v>
      </c>
      <c r="D3" s="91" t="s">
        <v>156</v>
      </c>
      <c r="E3" s="91" t="s">
        <v>142</v>
      </c>
      <c r="F3" s="91" t="s">
        <v>134</v>
      </c>
      <c r="G3" s="92">
        <v>687</v>
      </c>
      <c r="H3" s="93" t="str">
        <f t="shared" si="0"/>
        <v>N</v>
      </c>
      <c r="I3" s="94" t="str">
        <f t="shared" si="1"/>
        <v>1</v>
      </c>
      <c r="J3" s="95" t="str">
        <f t="shared" ref="J3:J20" si="2">IF(AND(D3="tak",E3="k",G3&gt;500),"T","N")</f>
        <v>N</v>
      </c>
      <c r="K3" s="96" t="str">
        <f t="shared" ref="K3:K20" si="3">IF(F3="podstawowe","T","N")</f>
        <v>T</v>
      </c>
      <c r="L3" s="97" t="str">
        <f t="shared" ref="L3:L20" si="4">IF(AND(F3="wyższe",E3="m",C3&gt;29),"T","N")</f>
        <v>N</v>
      </c>
      <c r="M3" s="67"/>
    </row>
    <row r="4" spans="1:13">
      <c r="A4" s="91" t="s">
        <v>157</v>
      </c>
      <c r="B4" s="91" t="s">
        <v>158</v>
      </c>
      <c r="C4" s="91">
        <v>57</v>
      </c>
      <c r="D4" s="91" t="s">
        <v>140</v>
      </c>
      <c r="E4" s="91" t="s">
        <v>142</v>
      </c>
      <c r="F4" s="91" t="s">
        <v>159</v>
      </c>
      <c r="G4" s="92">
        <v>548</v>
      </c>
      <c r="H4" s="93" t="str">
        <f t="shared" si="0"/>
        <v>T</v>
      </c>
      <c r="I4" s="94" t="str">
        <f t="shared" si="1"/>
        <v>1</v>
      </c>
      <c r="J4" s="95" t="str">
        <f t="shared" si="2"/>
        <v>T</v>
      </c>
      <c r="K4" s="96" t="str">
        <f t="shared" si="3"/>
        <v>N</v>
      </c>
      <c r="L4" s="97" t="str">
        <f t="shared" si="4"/>
        <v>N</v>
      </c>
      <c r="M4" s="67"/>
    </row>
    <row r="5" spans="1:13">
      <c r="A5" s="91" t="s">
        <v>160</v>
      </c>
      <c r="B5" s="91" t="s">
        <v>161</v>
      </c>
      <c r="C5" s="91">
        <v>35</v>
      </c>
      <c r="D5" s="91" t="s">
        <v>140</v>
      </c>
      <c r="E5" s="91" t="s">
        <v>142</v>
      </c>
      <c r="F5" s="91" t="s">
        <v>159</v>
      </c>
      <c r="G5" s="92">
        <v>429</v>
      </c>
      <c r="H5" s="93" t="str">
        <f t="shared" si="0"/>
        <v>T</v>
      </c>
      <c r="I5" s="94" t="str">
        <f t="shared" si="1"/>
        <v>1</v>
      </c>
      <c r="J5" s="95" t="str">
        <f t="shared" si="2"/>
        <v>N</v>
      </c>
      <c r="K5" s="96" t="str">
        <f t="shared" si="3"/>
        <v>N</v>
      </c>
      <c r="L5" s="97" t="str">
        <f t="shared" si="4"/>
        <v>N</v>
      </c>
      <c r="M5" s="67"/>
    </row>
    <row r="6" spans="1:13">
      <c r="A6" s="91" t="s">
        <v>162</v>
      </c>
      <c r="B6" s="91" t="s">
        <v>163</v>
      </c>
      <c r="C6" s="91">
        <v>48</v>
      </c>
      <c r="D6" s="91" t="s">
        <v>156</v>
      </c>
      <c r="E6" s="91" t="s">
        <v>142</v>
      </c>
      <c r="F6" s="91" t="s">
        <v>159</v>
      </c>
      <c r="G6" s="92">
        <v>1567</v>
      </c>
      <c r="H6" s="93" t="str">
        <f t="shared" si="0"/>
        <v>N</v>
      </c>
      <c r="I6" s="94" t="str">
        <f t="shared" si="1"/>
        <v>1</v>
      </c>
      <c r="J6" s="95" t="str">
        <f t="shared" si="2"/>
        <v>N</v>
      </c>
      <c r="K6" s="96" t="str">
        <f t="shared" si="3"/>
        <v>N</v>
      </c>
      <c r="L6" s="97" t="str">
        <f t="shared" si="4"/>
        <v>N</v>
      </c>
      <c r="M6" s="67"/>
    </row>
    <row r="7" spans="1:13">
      <c r="A7" s="91" t="s">
        <v>164</v>
      </c>
      <c r="B7" s="91" t="s">
        <v>163</v>
      </c>
      <c r="C7" s="91">
        <v>26</v>
      </c>
      <c r="D7" s="91" t="s">
        <v>156</v>
      </c>
      <c r="E7" s="91" t="s">
        <v>142</v>
      </c>
      <c r="F7" s="91" t="s">
        <v>141</v>
      </c>
      <c r="G7" s="92">
        <v>776</v>
      </c>
      <c r="H7" s="93" t="str">
        <f t="shared" si="0"/>
        <v>N</v>
      </c>
      <c r="I7" s="94" t="str">
        <f t="shared" si="1"/>
        <v>1</v>
      </c>
      <c r="J7" s="95" t="str">
        <f t="shared" si="2"/>
        <v>N</v>
      </c>
      <c r="K7" s="96" t="str">
        <f t="shared" si="3"/>
        <v>N</v>
      </c>
      <c r="L7" s="97" t="str">
        <f t="shared" si="4"/>
        <v>N</v>
      </c>
      <c r="M7" s="67"/>
    </row>
    <row r="8" spans="1:13">
      <c r="A8" s="91" t="s">
        <v>165</v>
      </c>
      <c r="B8" s="91" t="s">
        <v>166</v>
      </c>
      <c r="C8" s="91">
        <v>42</v>
      </c>
      <c r="D8" s="91" t="s">
        <v>140</v>
      </c>
      <c r="E8" s="91" t="s">
        <v>142</v>
      </c>
      <c r="F8" s="91" t="s">
        <v>141</v>
      </c>
      <c r="G8" s="92">
        <v>987</v>
      </c>
      <c r="H8" s="93" t="str">
        <f t="shared" si="0"/>
        <v>T</v>
      </c>
      <c r="I8" s="94" t="str">
        <f t="shared" si="1"/>
        <v>1</v>
      </c>
      <c r="J8" s="95" t="str">
        <f t="shared" si="2"/>
        <v>T</v>
      </c>
      <c r="K8" s="96" t="str">
        <f t="shared" si="3"/>
        <v>N</v>
      </c>
      <c r="L8" s="97" t="str">
        <f t="shared" si="4"/>
        <v>N</v>
      </c>
      <c r="M8" s="67"/>
    </row>
    <row r="9" spans="1:13">
      <c r="A9" s="91" t="s">
        <v>167</v>
      </c>
      <c r="B9" s="91" t="s">
        <v>168</v>
      </c>
      <c r="C9" s="91">
        <v>30</v>
      </c>
      <c r="D9" s="91" t="s">
        <v>156</v>
      </c>
      <c r="E9" s="91" t="s">
        <v>142</v>
      </c>
      <c r="F9" s="91" t="s">
        <v>141</v>
      </c>
      <c r="G9" s="92">
        <v>769</v>
      </c>
      <c r="H9" s="93" t="str">
        <f t="shared" si="0"/>
        <v>N</v>
      </c>
      <c r="I9" s="94" t="str">
        <f t="shared" si="1"/>
        <v>1</v>
      </c>
      <c r="J9" s="95" t="str">
        <f t="shared" si="2"/>
        <v>N</v>
      </c>
      <c r="K9" s="96" t="str">
        <f t="shared" si="3"/>
        <v>N</v>
      </c>
      <c r="L9" s="97" t="str">
        <f t="shared" si="4"/>
        <v>N</v>
      </c>
      <c r="M9" s="67"/>
    </row>
    <row r="10" spans="1:13">
      <c r="A10" s="91" t="s">
        <v>169</v>
      </c>
      <c r="B10" s="91" t="s">
        <v>158</v>
      </c>
      <c r="C10" s="91">
        <v>32</v>
      </c>
      <c r="D10" s="91" t="s">
        <v>156</v>
      </c>
      <c r="E10" s="91" t="s">
        <v>142</v>
      </c>
      <c r="F10" s="91" t="s">
        <v>141</v>
      </c>
      <c r="G10" s="92">
        <v>939</v>
      </c>
      <c r="H10" s="93" t="str">
        <f t="shared" si="0"/>
        <v>N</v>
      </c>
      <c r="I10" s="94" t="str">
        <f t="shared" si="1"/>
        <v>1</v>
      </c>
      <c r="J10" s="95" t="str">
        <f t="shared" si="2"/>
        <v>N</v>
      </c>
      <c r="K10" s="96" t="str">
        <f t="shared" si="3"/>
        <v>N</v>
      </c>
      <c r="L10" s="97" t="str">
        <f t="shared" si="4"/>
        <v>N</v>
      </c>
      <c r="M10" s="67"/>
    </row>
    <row r="11" spans="1:13">
      <c r="A11" s="91" t="s">
        <v>170</v>
      </c>
      <c r="B11" s="91" t="s">
        <v>171</v>
      </c>
      <c r="C11" s="91">
        <v>61</v>
      </c>
      <c r="D11" s="91" t="s">
        <v>140</v>
      </c>
      <c r="E11" s="91" t="s">
        <v>142</v>
      </c>
      <c r="F11" s="91" t="s">
        <v>141</v>
      </c>
      <c r="G11" s="92">
        <v>1372</v>
      </c>
      <c r="H11" s="93" t="str">
        <f t="shared" si="0"/>
        <v>T</v>
      </c>
      <c r="I11" s="94" t="str">
        <f t="shared" si="1"/>
        <v>1</v>
      </c>
      <c r="J11" s="95" t="str">
        <f t="shared" si="2"/>
        <v>T</v>
      </c>
      <c r="K11" s="96" t="str">
        <f t="shared" si="3"/>
        <v>N</v>
      </c>
      <c r="L11" s="97" t="str">
        <f t="shared" si="4"/>
        <v>N</v>
      </c>
      <c r="M11" s="67"/>
    </row>
    <row r="12" spans="1:13">
      <c r="A12" s="91" t="s">
        <v>172</v>
      </c>
      <c r="B12" s="91" t="s">
        <v>153</v>
      </c>
      <c r="C12" s="91">
        <v>46</v>
      </c>
      <c r="D12" s="91" t="s">
        <v>140</v>
      </c>
      <c r="E12" s="91" t="s">
        <v>142</v>
      </c>
      <c r="F12" s="91" t="s">
        <v>141</v>
      </c>
      <c r="G12" s="92">
        <v>1081</v>
      </c>
      <c r="H12" s="93" t="str">
        <f t="shared" si="0"/>
        <v>T</v>
      </c>
      <c r="I12" s="94" t="str">
        <f t="shared" si="1"/>
        <v>1</v>
      </c>
      <c r="J12" s="95" t="str">
        <f t="shared" si="2"/>
        <v>T</v>
      </c>
      <c r="K12" s="96" t="str">
        <f t="shared" si="3"/>
        <v>N</v>
      </c>
      <c r="L12" s="97" t="str">
        <f t="shared" si="4"/>
        <v>N</v>
      </c>
      <c r="M12" s="67"/>
    </row>
    <row r="13" spans="1:13">
      <c r="A13" s="91" t="s">
        <v>190</v>
      </c>
      <c r="B13" s="91" t="s">
        <v>191</v>
      </c>
      <c r="C13" s="91">
        <v>45</v>
      </c>
      <c r="D13" s="91" t="s">
        <v>156</v>
      </c>
      <c r="E13" s="91" t="s">
        <v>143</v>
      </c>
      <c r="F13" s="91" t="s">
        <v>134</v>
      </c>
      <c r="G13" s="92">
        <v>420</v>
      </c>
      <c r="H13" s="93" t="str">
        <f t="shared" ref="H13:H20" si="5">IF(AND(D13="tak",E13="k"),"T","N")</f>
        <v>N</v>
      </c>
      <c r="I13" s="94" t="str">
        <f t="shared" si="1"/>
        <v>3</v>
      </c>
      <c r="J13" s="95" t="str">
        <f t="shared" si="2"/>
        <v>N</v>
      </c>
      <c r="K13" s="96" t="str">
        <f t="shared" si="3"/>
        <v>T</v>
      </c>
      <c r="L13" s="97" t="str">
        <f t="shared" si="4"/>
        <v>N</v>
      </c>
      <c r="M13" s="67"/>
    </row>
    <row r="14" spans="1:13">
      <c r="A14" s="91" t="s">
        <v>192</v>
      </c>
      <c r="B14" s="91" t="s">
        <v>193</v>
      </c>
      <c r="C14" s="91">
        <v>27</v>
      </c>
      <c r="D14" s="91" t="s">
        <v>156</v>
      </c>
      <c r="E14" s="91" t="s">
        <v>143</v>
      </c>
      <c r="F14" s="91" t="s">
        <v>134</v>
      </c>
      <c r="G14" s="92">
        <v>920</v>
      </c>
      <c r="H14" s="93" t="str">
        <f t="shared" si="5"/>
        <v>N</v>
      </c>
      <c r="I14" s="94" t="str">
        <f t="shared" si="1"/>
        <v>3</v>
      </c>
      <c r="J14" s="95" t="str">
        <f t="shared" si="2"/>
        <v>N</v>
      </c>
      <c r="K14" s="96" t="str">
        <f t="shared" si="3"/>
        <v>T</v>
      </c>
      <c r="L14" s="97" t="str">
        <f t="shared" si="4"/>
        <v>N</v>
      </c>
      <c r="M14" s="67"/>
    </row>
    <row r="15" spans="1:13">
      <c r="A15" s="91" t="s">
        <v>194</v>
      </c>
      <c r="B15" s="91" t="s">
        <v>195</v>
      </c>
      <c r="C15" s="91">
        <v>18</v>
      </c>
      <c r="D15" s="91" t="s">
        <v>156</v>
      </c>
      <c r="E15" s="91" t="s">
        <v>142</v>
      </c>
      <c r="F15" s="91" t="s">
        <v>134</v>
      </c>
      <c r="G15" s="92">
        <v>680</v>
      </c>
      <c r="H15" s="93" t="str">
        <f>IF(AND(D15="tak",E15="k"),"T","N")</f>
        <v>N</v>
      </c>
      <c r="I15" s="94" t="str">
        <f t="shared" si="1"/>
        <v>3</v>
      </c>
      <c r="J15" s="95" t="str">
        <f t="shared" si="2"/>
        <v>N</v>
      </c>
      <c r="K15" s="96" t="str">
        <f t="shared" si="3"/>
        <v>T</v>
      </c>
      <c r="L15" s="97" t="str">
        <f t="shared" si="4"/>
        <v>N</v>
      </c>
      <c r="M15" s="67"/>
    </row>
    <row r="16" spans="1:13">
      <c r="A16" s="91" t="s">
        <v>196</v>
      </c>
      <c r="B16" s="91" t="s">
        <v>197</v>
      </c>
      <c r="C16" s="91">
        <v>30</v>
      </c>
      <c r="D16" s="91" t="s">
        <v>156</v>
      </c>
      <c r="E16" s="91" t="s">
        <v>143</v>
      </c>
      <c r="F16" s="91" t="s">
        <v>134</v>
      </c>
      <c r="G16" s="92">
        <v>560</v>
      </c>
      <c r="H16" s="93" t="str">
        <f t="shared" si="5"/>
        <v>N</v>
      </c>
      <c r="I16" s="94" t="str">
        <f t="shared" si="1"/>
        <v>3</v>
      </c>
      <c r="J16" s="95" t="str">
        <f t="shared" si="2"/>
        <v>N</v>
      </c>
      <c r="K16" s="96" t="str">
        <f t="shared" si="3"/>
        <v>T</v>
      </c>
      <c r="L16" s="97" t="str">
        <f t="shared" si="4"/>
        <v>N</v>
      </c>
      <c r="M16" s="67"/>
    </row>
    <row r="17" spans="1:13">
      <c r="A17" s="91" t="s">
        <v>198</v>
      </c>
      <c r="B17" s="91" t="s">
        <v>199</v>
      </c>
      <c r="C17" s="91">
        <v>27</v>
      </c>
      <c r="D17" s="91" t="s">
        <v>156</v>
      </c>
      <c r="E17" s="91" t="s">
        <v>143</v>
      </c>
      <c r="F17" s="91" t="s">
        <v>134</v>
      </c>
      <c r="G17" s="92">
        <v>456</v>
      </c>
      <c r="H17" s="93" t="str">
        <f t="shared" si="5"/>
        <v>N</v>
      </c>
      <c r="I17" s="94" t="str">
        <f t="shared" si="1"/>
        <v>3</v>
      </c>
      <c r="J17" s="95" t="str">
        <f t="shared" si="2"/>
        <v>N</v>
      </c>
      <c r="K17" s="96" t="str">
        <f t="shared" si="3"/>
        <v>T</v>
      </c>
      <c r="L17" s="97" t="str">
        <f t="shared" si="4"/>
        <v>N</v>
      </c>
      <c r="M17" s="67"/>
    </row>
    <row r="18" spans="1:13">
      <c r="A18" s="91" t="s">
        <v>200</v>
      </c>
      <c r="B18" s="91" t="s">
        <v>182</v>
      </c>
      <c r="C18" s="91">
        <v>48</v>
      </c>
      <c r="D18" s="91" t="s">
        <v>156</v>
      </c>
      <c r="E18" s="91" t="s">
        <v>143</v>
      </c>
      <c r="F18" s="91" t="s">
        <v>159</v>
      </c>
      <c r="G18" s="92">
        <v>1737</v>
      </c>
      <c r="H18" s="93" t="str">
        <f t="shared" si="5"/>
        <v>N</v>
      </c>
      <c r="I18" s="94" t="str">
        <f t="shared" si="1"/>
        <v>3</v>
      </c>
      <c r="J18" s="95" t="str">
        <f t="shared" si="2"/>
        <v>N</v>
      </c>
      <c r="K18" s="96" t="str">
        <f t="shared" si="3"/>
        <v>N</v>
      </c>
      <c r="L18" s="97" t="str">
        <f t="shared" si="4"/>
        <v>N</v>
      </c>
      <c r="M18" s="67"/>
    </row>
    <row r="19" spans="1:13">
      <c r="A19" s="91" t="s">
        <v>201</v>
      </c>
      <c r="B19" s="91" t="s">
        <v>202</v>
      </c>
      <c r="C19" s="91">
        <v>19</v>
      </c>
      <c r="D19" s="91" t="s">
        <v>140</v>
      </c>
      <c r="E19" s="91" t="s">
        <v>142</v>
      </c>
      <c r="F19" s="91" t="s">
        <v>141</v>
      </c>
      <c r="G19" s="92">
        <v>1664</v>
      </c>
      <c r="H19" s="93" t="str">
        <f>IF(AND(D19="tak",E19="k"),"T","N")</f>
        <v>T</v>
      </c>
      <c r="I19" s="94" t="str">
        <f t="shared" si="1"/>
        <v>3</v>
      </c>
      <c r="J19" s="95" t="str">
        <f t="shared" si="2"/>
        <v>T</v>
      </c>
      <c r="K19" s="96" t="str">
        <f t="shared" si="3"/>
        <v>N</v>
      </c>
      <c r="L19" s="97" t="str">
        <f t="shared" si="4"/>
        <v>N</v>
      </c>
      <c r="M19" s="67"/>
    </row>
    <row r="20" spans="1:13" ht="15" thickBot="1">
      <c r="A20" s="91" t="s">
        <v>203</v>
      </c>
      <c r="B20" s="91" t="s">
        <v>204</v>
      </c>
      <c r="C20" s="91">
        <v>26</v>
      </c>
      <c r="D20" s="91" t="s">
        <v>156</v>
      </c>
      <c r="E20" s="91" t="s">
        <v>143</v>
      </c>
      <c r="F20" s="118" t="s">
        <v>141</v>
      </c>
      <c r="G20" s="119">
        <v>1501</v>
      </c>
      <c r="H20" s="93" t="str">
        <f t="shared" si="5"/>
        <v>N</v>
      </c>
      <c r="I20" s="94" t="str">
        <f t="shared" si="1"/>
        <v>3</v>
      </c>
      <c r="J20" s="95" t="str">
        <f t="shared" si="2"/>
        <v>N</v>
      </c>
      <c r="K20" s="96" t="str">
        <f t="shared" si="3"/>
        <v>N</v>
      </c>
      <c r="L20" s="97" t="str">
        <f t="shared" si="4"/>
        <v>N</v>
      </c>
      <c r="M20" s="67"/>
    </row>
    <row r="21" spans="1:13" ht="15" thickBot="1">
      <c r="A21" s="99"/>
      <c r="B21" s="99"/>
      <c r="C21" s="99"/>
      <c r="D21" s="99"/>
      <c r="E21" s="99"/>
      <c r="F21" s="120" t="s">
        <v>205</v>
      </c>
      <c r="G21" s="121">
        <f>AVERAGE(G2:G20)</f>
        <v>941.10526315789468</v>
      </c>
      <c r="H21" s="101"/>
      <c r="I21" s="101"/>
      <c r="J21" s="101"/>
      <c r="K21" s="101"/>
      <c r="L21" s="101"/>
      <c r="M21" s="99"/>
    </row>
    <row r="22" spans="1:13" ht="15.75">
      <c r="A22" s="117" t="s">
        <v>220</v>
      </c>
      <c r="B22" s="67"/>
      <c r="C22" s="67"/>
      <c r="D22" s="67"/>
      <c r="E22" s="67"/>
      <c r="F22" s="67"/>
      <c r="G22" s="67"/>
      <c r="H22" s="66"/>
      <c r="I22" s="66"/>
      <c r="J22" s="66"/>
      <c r="K22" s="66"/>
      <c r="L22" s="66"/>
      <c r="M22" s="67"/>
    </row>
    <row r="23" spans="1:13">
      <c r="A23" s="102" t="s">
        <v>216</v>
      </c>
      <c r="B23" s="67"/>
      <c r="C23" s="67"/>
      <c r="D23" s="67"/>
      <c r="E23" s="67"/>
      <c r="F23" s="67"/>
      <c r="G23" s="67"/>
      <c r="H23" s="66"/>
      <c r="I23" s="66"/>
      <c r="J23" s="66"/>
      <c r="K23" s="66"/>
      <c r="L23" s="66"/>
      <c r="M23" s="67"/>
    </row>
    <row r="24" spans="1:13">
      <c r="A24" s="103" t="s">
        <v>207</v>
      </c>
      <c r="B24" s="104"/>
      <c r="C24" s="104"/>
      <c r="D24" s="104"/>
      <c r="E24" s="104"/>
      <c r="F24" s="104" t="s">
        <v>208</v>
      </c>
      <c r="G24" s="104"/>
      <c r="H24" s="66"/>
      <c r="I24" s="66"/>
      <c r="J24" s="66"/>
      <c r="K24" s="66"/>
      <c r="L24" s="66"/>
      <c r="M24" s="67"/>
    </row>
    <row r="25" spans="1:13">
      <c r="A25" s="106" t="s">
        <v>218</v>
      </c>
      <c r="B25" s="67"/>
      <c r="C25" s="67"/>
      <c r="D25" s="67"/>
      <c r="E25" s="67"/>
      <c r="F25" s="67"/>
      <c r="G25" s="67"/>
      <c r="H25" s="66"/>
      <c r="I25" s="66"/>
      <c r="J25" s="66"/>
      <c r="K25" s="66"/>
      <c r="L25" s="66"/>
      <c r="M25" s="67"/>
    </row>
    <row r="26" spans="1:13">
      <c r="A26" s="107" t="s">
        <v>209</v>
      </c>
      <c r="B26" s="108"/>
      <c r="C26" s="108"/>
      <c r="D26" s="108"/>
      <c r="E26" s="108"/>
      <c r="F26" s="108"/>
      <c r="G26" s="108"/>
      <c r="H26" s="109"/>
      <c r="I26" s="109"/>
      <c r="J26" s="109"/>
      <c r="K26" s="66"/>
      <c r="L26" s="66"/>
      <c r="M26" s="67"/>
    </row>
    <row r="27" spans="1:13">
      <c r="A27" s="110" t="s">
        <v>215</v>
      </c>
      <c r="B27" s="67"/>
      <c r="C27" s="67"/>
      <c r="D27" s="67"/>
      <c r="E27" s="67"/>
      <c r="F27" s="67"/>
      <c r="G27" s="67"/>
      <c r="H27" s="66"/>
      <c r="I27" s="66"/>
      <c r="J27" s="66"/>
      <c r="K27" s="66"/>
      <c r="L27" s="66"/>
      <c r="M27" s="67"/>
    </row>
    <row r="28" spans="1:13">
      <c r="A28" s="111" t="s">
        <v>210</v>
      </c>
      <c r="B28" s="112"/>
      <c r="C28" s="112"/>
      <c r="D28" s="112"/>
      <c r="E28" s="112"/>
      <c r="F28" s="112"/>
      <c r="G28" s="67"/>
      <c r="H28" s="112"/>
      <c r="I28" s="112"/>
      <c r="J28" s="112" t="s">
        <v>211</v>
      </c>
      <c r="K28" s="66"/>
      <c r="L28" s="66"/>
      <c r="M28" s="67"/>
    </row>
    <row r="29" spans="1:13">
      <c r="A29" s="110" t="s">
        <v>217</v>
      </c>
      <c r="B29" s="67"/>
      <c r="C29" s="67"/>
      <c r="D29" s="67"/>
      <c r="E29" s="67"/>
      <c r="F29" s="67"/>
      <c r="G29" s="67"/>
      <c r="H29" s="66"/>
      <c r="I29" s="66"/>
      <c r="J29" s="66"/>
      <c r="K29" s="66"/>
      <c r="L29" s="66"/>
      <c r="M29" s="67"/>
    </row>
    <row r="30" spans="1:13">
      <c r="A30" s="113" t="s">
        <v>212</v>
      </c>
      <c r="B30" s="114"/>
      <c r="C30" s="114"/>
      <c r="D30" s="114"/>
      <c r="E30" s="114"/>
      <c r="F30" s="114" t="s">
        <v>213</v>
      </c>
      <c r="G30" s="114"/>
      <c r="H30" s="115"/>
      <c r="I30" s="115"/>
      <c r="J30" s="66"/>
      <c r="K30" s="66"/>
      <c r="L30" s="66"/>
      <c r="M30" s="67"/>
    </row>
    <row r="31" spans="1:13">
      <c r="A31" s="110" t="s">
        <v>219</v>
      </c>
      <c r="B31" s="67"/>
      <c r="C31" s="67"/>
      <c r="D31" s="67"/>
      <c r="E31" s="67"/>
      <c r="F31" s="67"/>
      <c r="G31" s="67"/>
      <c r="H31" s="66"/>
      <c r="I31" s="66"/>
      <c r="J31" s="66"/>
      <c r="K31" s="66"/>
      <c r="L31" s="66"/>
      <c r="M31" s="67"/>
    </row>
    <row r="32" spans="1:13">
      <c r="A32" s="116" t="s">
        <v>214</v>
      </c>
      <c r="B32" s="116"/>
      <c r="C32" s="116"/>
      <c r="D32" s="116"/>
      <c r="E32" s="116"/>
      <c r="F32" s="116"/>
      <c r="G32" s="116"/>
      <c r="H32" s="66"/>
      <c r="I32" s="66"/>
      <c r="J32" s="66"/>
      <c r="K32" s="66"/>
      <c r="L32" s="66"/>
      <c r="M32" s="67"/>
    </row>
    <row r="33" spans="1:13">
      <c r="A33" s="67"/>
      <c r="B33" s="67"/>
      <c r="C33" s="67"/>
      <c r="D33" s="67"/>
      <c r="E33" s="67"/>
      <c r="F33" s="67"/>
      <c r="G33" s="67"/>
      <c r="H33" s="66"/>
      <c r="I33" s="66"/>
      <c r="J33" s="66"/>
      <c r="K33" s="66"/>
      <c r="L33" s="66"/>
      <c r="M33" s="67"/>
    </row>
    <row r="34" spans="1:13">
      <c r="A34" s="67"/>
      <c r="B34" s="67"/>
      <c r="C34" s="67"/>
      <c r="D34" s="67"/>
      <c r="E34" s="67"/>
      <c r="F34" s="67"/>
      <c r="G34" s="67"/>
      <c r="H34" s="66"/>
      <c r="I34" s="66"/>
      <c r="J34" s="66"/>
      <c r="K34" s="66"/>
      <c r="L34" s="66"/>
      <c r="M34" s="6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13</vt:i4>
      </vt:variant>
    </vt:vector>
  </HeadingPairs>
  <TitlesOfParts>
    <vt:vector size="13" baseType="lpstr">
      <vt:lpstr>Arkusz1</vt:lpstr>
      <vt:lpstr>Arkusz2</vt:lpstr>
      <vt:lpstr>Arkusz3</vt:lpstr>
      <vt:lpstr>Arkusz4</vt:lpstr>
      <vt:lpstr>Arkusz5</vt:lpstr>
      <vt:lpstr>Arkusz6</vt:lpstr>
      <vt:lpstr>Arkusz7</vt:lpstr>
      <vt:lpstr>Arkusz8</vt:lpstr>
      <vt:lpstr>Arkusz9</vt:lpstr>
      <vt:lpstr>Arkusz10</vt:lpstr>
      <vt:lpstr>Arkusz11</vt:lpstr>
      <vt:lpstr>Arkusz12</vt:lpstr>
      <vt:lpstr>Arkusz13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Kazimierz Rokita</dc:creator>
  <cp:lastModifiedBy>USER</cp:lastModifiedBy>
  <dcterms:created xsi:type="dcterms:W3CDTF">2012-12-10T11:06:59Z</dcterms:created>
  <dcterms:modified xsi:type="dcterms:W3CDTF">2021-11-06T20:45:43Z</dcterms:modified>
</cp:coreProperties>
</file>