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75" windowWidth="21480" windowHeight="9750"/>
  </bookViews>
  <sheets>
    <sheet name="Obliczenia" sheetId="1" r:id="rId1"/>
    <sheet name="Obl_szkic" sheetId="3" r:id="rId2"/>
    <sheet name="Wzory" sheetId="4" r:id="rId3"/>
  </sheets>
  <calcPr calcId="125725"/>
</workbook>
</file>

<file path=xl/calcChain.xml><?xml version="1.0" encoding="utf-8"?>
<calcChain xmlns="http://schemas.openxmlformats.org/spreadsheetml/2006/main">
  <c r="C14" i="4"/>
  <c r="B14"/>
  <c r="C13"/>
  <c r="B13"/>
  <c r="E13" s="1"/>
  <c r="F14" s="1"/>
  <c r="I11"/>
  <c r="H11"/>
  <c r="E10"/>
  <c r="D10"/>
  <c r="E9"/>
  <c r="D9"/>
  <c r="E8"/>
  <c r="D8"/>
  <c r="E7"/>
  <c r="D7"/>
  <c r="E6"/>
  <c r="E11" s="1"/>
  <c r="D6"/>
  <c r="D11" s="1"/>
  <c r="C14" i="3"/>
  <c r="B14"/>
  <c r="E14" s="1"/>
  <c r="G14" s="1"/>
  <c r="C13"/>
  <c r="B13"/>
  <c r="E13" s="1"/>
  <c r="F14" s="1"/>
  <c r="I11"/>
  <c r="H11"/>
  <c r="E10"/>
  <c r="D10"/>
  <c r="F10" s="1"/>
  <c r="E9"/>
  <c r="D9"/>
  <c r="F9" s="1"/>
  <c r="E8"/>
  <c r="D8"/>
  <c r="F8" s="1"/>
  <c r="E7"/>
  <c r="D7"/>
  <c r="F7" s="1"/>
  <c r="E6"/>
  <c r="E11" s="1"/>
  <c r="D6"/>
  <c r="D11" s="1"/>
  <c r="I8" i="1"/>
  <c r="I9" s="1"/>
  <c r="I12" s="1"/>
  <c r="I7"/>
  <c r="I6"/>
  <c r="H12"/>
  <c r="I11"/>
  <c r="H11"/>
  <c r="H8"/>
  <c r="H9" s="1"/>
  <c r="H7"/>
  <c r="H6"/>
  <c r="G11"/>
  <c r="G10"/>
  <c r="G9"/>
  <c r="G8"/>
  <c r="G7"/>
  <c r="G6"/>
  <c r="F11"/>
  <c r="F10"/>
  <c r="F9"/>
  <c r="F8"/>
  <c r="F7"/>
  <c r="F6"/>
  <c r="G14"/>
  <c r="F14"/>
  <c r="E14"/>
  <c r="E13"/>
  <c r="C14"/>
  <c r="B14"/>
  <c r="C13"/>
  <c r="B13"/>
  <c r="E11"/>
  <c r="D11"/>
  <c r="E10"/>
  <c r="D10"/>
  <c r="E9"/>
  <c r="D9"/>
  <c r="E8"/>
  <c r="D8"/>
  <c r="E7"/>
  <c r="D7"/>
  <c r="E6"/>
  <c r="D6"/>
  <c r="E14" i="4" l="1"/>
  <c r="G14" s="1"/>
  <c r="F8" s="1"/>
  <c r="G10" i="3"/>
  <c r="G9"/>
  <c r="G8"/>
  <c r="G7"/>
  <c r="G6"/>
  <c r="F6"/>
  <c r="F6" i="4" l="1"/>
  <c r="G10"/>
  <c r="G8"/>
  <c r="G6"/>
  <c r="F9"/>
  <c r="F7"/>
  <c r="G9"/>
  <c r="G7"/>
  <c r="F10"/>
  <c r="F11" i="3"/>
  <c r="H6"/>
  <c r="H7" s="1"/>
  <c r="H8" s="1"/>
  <c r="H9" s="1"/>
  <c r="H12" s="1"/>
  <c r="G11"/>
  <c r="I6"/>
  <c r="I7" s="1"/>
  <c r="I8" s="1"/>
  <c r="I9" s="1"/>
  <c r="I12" s="1"/>
  <c r="F11" i="4" l="1"/>
  <c r="H6"/>
  <c r="H7" s="1"/>
  <c r="H8" s="1"/>
  <c r="H9" s="1"/>
  <c r="H12" s="1"/>
  <c r="G11"/>
  <c r="I6"/>
  <c r="I7" s="1"/>
  <c r="I8" s="1"/>
  <c r="I9" s="1"/>
  <c r="I12" s="1"/>
</calcChain>
</file>

<file path=xl/sharedStrings.xml><?xml version="1.0" encoding="utf-8"?>
<sst xmlns="http://schemas.openxmlformats.org/spreadsheetml/2006/main" count="125" uniqueCount="30">
  <si>
    <t>Nr</t>
  </si>
  <si>
    <t>d=Xp</t>
  </si>
  <si>
    <t>h=Yp</t>
  </si>
  <si>
    <t>Dxp</t>
  </si>
  <si>
    <t>Dyp</t>
  </si>
  <si>
    <t>Dxw</t>
  </si>
  <si>
    <t>Dyw</t>
  </si>
  <si>
    <t>Xw</t>
  </si>
  <si>
    <t>Yw</t>
  </si>
  <si>
    <t>f</t>
  </si>
  <si>
    <t>u</t>
  </si>
  <si>
    <t>v</t>
  </si>
  <si>
    <t>f=</t>
  </si>
  <si>
    <t>u=</t>
  </si>
  <si>
    <t>v=</t>
  </si>
  <si>
    <t>(Dxp*Dyw-Dxw*Dyp)/(Dxp^2+Dyp^2)</t>
  </si>
  <si>
    <t>(Dxp*Dxw+Dyp*Dyw)/(Dxp^2+Dyp^2)</t>
  </si>
  <si>
    <t>f[1]=</t>
  </si>
  <si>
    <t>f[2]=</t>
  </si>
  <si>
    <t>Dxw=f1</t>
  </si>
  <si>
    <t>Dyw=f2</t>
  </si>
  <si>
    <t>Dxw=Dxp*v-Dyp*u</t>
  </si>
  <si>
    <t>Dyw=Dxp*u+Dyp*v</t>
  </si>
  <si>
    <t>Obliczenie wspópłrzędnych punktów na domiarach prostokątnych metodą transformacji przy 2 punktach dostosowania</t>
  </si>
  <si>
    <t>Układ pierwotny</t>
  </si>
  <si>
    <t>Przyrosty</t>
  </si>
  <si>
    <t>Układ wtórny</t>
  </si>
  <si>
    <t>Domiary - współrzędne</t>
  </si>
  <si>
    <t>Współrzędne</t>
  </si>
  <si>
    <t>Punkt dostosowania</t>
  </si>
</sst>
</file>

<file path=xl/styles.xml><?xml version="1.0" encoding="utf-8"?>
<styleSheet xmlns="http://schemas.openxmlformats.org/spreadsheetml/2006/main">
  <numFmts count="1">
    <numFmt numFmtId="164" formatCode="0.000"/>
  </numFmts>
  <fonts count="5">
    <font>
      <sz val="11"/>
      <color theme="1"/>
      <name val="Czcionka tekstu podstawowego"/>
      <family val="2"/>
      <charset val="238"/>
    </font>
    <font>
      <b/>
      <sz val="11"/>
      <color theme="1"/>
      <name val="Czcionka tekstu podstawowego"/>
      <charset val="238"/>
    </font>
    <font>
      <sz val="11"/>
      <color theme="1"/>
      <name val="Czcionka tekstu podstawowego"/>
      <charset val="238"/>
    </font>
    <font>
      <b/>
      <sz val="11"/>
      <color rgb="FF0070C0"/>
      <name val="Czcionka tekstu podstawowego"/>
      <charset val="238"/>
    </font>
    <font>
      <b/>
      <sz val="11"/>
      <color rgb="FF7030A0"/>
      <name val="Czcionka tekstu podstawowego"/>
      <charset val="23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2" xfId="0" applyBorder="1"/>
    <xf numFmtId="0" fontId="0" fillId="0" borderId="0" xfId="0" applyAlignment="1">
      <alignment horizontal="right"/>
    </xf>
    <xf numFmtId="164" fontId="0" fillId="0" borderId="1" xfId="0" applyNumberFormat="1" applyBorder="1"/>
    <xf numFmtId="164" fontId="0" fillId="0" borderId="2" xfId="0" applyNumberFormat="1" applyBorder="1"/>
    <xf numFmtId="164" fontId="0" fillId="0" borderId="3" xfId="0" applyNumberFormat="1" applyBorder="1"/>
    <xf numFmtId="164" fontId="0" fillId="0" borderId="0" xfId="0" applyNumberFormat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1" xfId="0" applyFill="1" applyBorder="1"/>
    <xf numFmtId="0" fontId="1" fillId="0" borderId="3" xfId="0" applyFont="1" applyBorder="1"/>
    <xf numFmtId="0" fontId="1" fillId="0" borderId="2" xfId="0" applyFont="1" applyBorder="1"/>
    <xf numFmtId="164" fontId="2" fillId="0" borderId="1" xfId="0" applyNumberFormat="1" applyFont="1" applyBorder="1"/>
    <xf numFmtId="164" fontId="3" fillId="0" borderId="3" xfId="0" applyNumberFormat="1" applyFont="1" applyBorder="1"/>
    <xf numFmtId="164" fontId="3" fillId="0" borderId="2" xfId="0" applyNumberFormat="1" applyFont="1" applyBorder="1"/>
    <xf numFmtId="164" fontId="4" fillId="0" borderId="3" xfId="0" applyNumberFormat="1" applyFont="1" applyBorder="1"/>
    <xf numFmtId="164" fontId="4" fillId="0" borderId="2" xfId="0" applyNumberFormat="1" applyFont="1" applyBorder="1"/>
    <xf numFmtId="0" fontId="1" fillId="0" borderId="4" xfId="0" applyFont="1" applyBorder="1" applyAlignment="1">
      <alignment horizontal="right"/>
    </xf>
    <xf numFmtId="0" fontId="1" fillId="0" borderId="5" xfId="0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1" fillId="0" borderId="12" xfId="0" applyFont="1" applyBorder="1" applyAlignment="1">
      <alignment horizontal="right"/>
    </xf>
    <xf numFmtId="0" fontId="1" fillId="0" borderId="1" xfId="0" applyFont="1" applyBorder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" xfId="0" applyFont="1" applyBorder="1"/>
    <xf numFmtId="0" fontId="1" fillId="0" borderId="0" xfId="0" applyFont="1" applyAlignment="1">
      <alignment horizontal="right"/>
    </xf>
    <xf numFmtId="0" fontId="0" fillId="0" borderId="4" xfId="0" applyBorder="1" applyAlignment="1">
      <alignment horizontal="center"/>
    </xf>
    <xf numFmtId="0" fontId="0" fillId="0" borderId="12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</cellXfs>
  <cellStyles count="1"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26</xdr:row>
      <xdr:rowOff>142875</xdr:rowOff>
    </xdr:from>
    <xdr:to>
      <xdr:col>13</xdr:col>
      <xdr:colOff>496690</xdr:colOff>
      <xdr:row>51</xdr:row>
      <xdr:rowOff>133350</xdr:rowOff>
    </xdr:to>
    <xdr:pic>
      <xdr:nvPicPr>
        <xdr:cNvPr id="3076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0" y="5038725"/>
          <a:ext cx="9583540" cy="451485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27</xdr:row>
      <xdr:rowOff>38099</xdr:rowOff>
    </xdr:from>
    <xdr:to>
      <xdr:col>5</xdr:col>
      <xdr:colOff>266700</xdr:colOff>
      <xdr:row>44</xdr:row>
      <xdr:rowOff>152399</xdr:rowOff>
    </xdr:to>
    <xdr:pic>
      <xdr:nvPicPr>
        <xdr:cNvPr id="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" y="5105399"/>
          <a:ext cx="7658100" cy="31908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5"/>
  <sheetViews>
    <sheetView tabSelected="1" workbookViewId="0">
      <selection activeCell="O16" sqref="O16"/>
    </sheetView>
  </sheetViews>
  <sheetFormatPr defaultRowHeight="14.25"/>
  <cols>
    <col min="2" max="3" width="10.125" customWidth="1"/>
    <col min="6" max="6" width="9.25" bestFit="1" customWidth="1"/>
  </cols>
  <sheetData>
    <row r="1" spans="1:11" ht="15">
      <c r="A1" s="44" t="s">
        <v>23</v>
      </c>
    </row>
    <row r="2" spans="1:11" ht="15">
      <c r="B2" s="43" t="s">
        <v>24</v>
      </c>
      <c r="C2" s="43"/>
      <c r="D2" s="43"/>
      <c r="E2" s="43"/>
      <c r="F2" s="43" t="s">
        <v>26</v>
      </c>
      <c r="G2" s="43"/>
      <c r="H2" s="43"/>
      <c r="I2" s="43"/>
    </row>
    <row r="3" spans="1:11">
      <c r="B3" s="1" t="s">
        <v>27</v>
      </c>
      <c r="C3" s="1"/>
      <c r="D3" s="41" t="s">
        <v>25</v>
      </c>
      <c r="E3" s="42"/>
      <c r="F3" s="41" t="s">
        <v>25</v>
      </c>
      <c r="G3" s="42"/>
      <c r="H3" s="41" t="s">
        <v>28</v>
      </c>
      <c r="I3" s="42"/>
    </row>
    <row r="4" spans="1:11" ht="15" thickBot="1">
      <c r="A4" s="3" t="s">
        <v>0</v>
      </c>
      <c r="B4" s="3" t="s">
        <v>1</v>
      </c>
      <c r="C4" s="3" t="s">
        <v>2</v>
      </c>
      <c r="D4" s="3" t="s">
        <v>3</v>
      </c>
      <c r="E4" s="3" t="s">
        <v>4</v>
      </c>
      <c r="F4" s="3" t="s">
        <v>5</v>
      </c>
      <c r="G4" s="3" t="s">
        <v>6</v>
      </c>
      <c r="H4" s="3" t="s">
        <v>7</v>
      </c>
      <c r="I4" s="3" t="s">
        <v>8</v>
      </c>
    </row>
    <row r="5" spans="1:11" ht="15">
      <c r="A5" s="21">
        <v>224</v>
      </c>
      <c r="B5" s="26">
        <v>0</v>
      </c>
      <c r="C5" s="26">
        <v>0</v>
      </c>
      <c r="D5" s="7"/>
      <c r="E5" s="7"/>
      <c r="F5" s="7"/>
      <c r="G5" s="7"/>
      <c r="H5" s="24">
        <v>3970.29</v>
      </c>
      <c r="I5" s="24">
        <v>4721.8999999999996</v>
      </c>
      <c r="J5" s="39" t="s">
        <v>29</v>
      </c>
      <c r="K5" s="1"/>
    </row>
    <row r="6" spans="1:11">
      <c r="A6" s="1">
        <v>14</v>
      </c>
      <c r="B6" s="23">
        <v>45.49</v>
      </c>
      <c r="C6" s="23">
        <v>-8.17</v>
      </c>
      <c r="D6" s="5">
        <f>B6-B5</f>
        <v>45.49</v>
      </c>
      <c r="E6" s="5">
        <f>C6-C5</f>
        <v>-8.17</v>
      </c>
      <c r="F6" s="5">
        <f>D6*$G$14-$F$14*E6</f>
        <v>-21.067743202962717</v>
      </c>
      <c r="G6" s="5">
        <f>D6*$F$14+E6*$G$14</f>
        <v>41.12568015536084</v>
      </c>
      <c r="H6" s="5">
        <f>H5+F6</f>
        <v>3949.2222567970371</v>
      </c>
      <c r="I6" s="5">
        <f>I5+G6</f>
        <v>4763.0256801553605</v>
      </c>
    </row>
    <row r="7" spans="1:11">
      <c r="A7" s="1">
        <v>15</v>
      </c>
      <c r="B7" s="23">
        <v>97.83</v>
      </c>
      <c r="C7" s="23">
        <v>-10.23</v>
      </c>
      <c r="D7" s="5">
        <f t="shared" ref="D7:D10" si="0">B7-B6</f>
        <v>52.339999999999996</v>
      </c>
      <c r="E7" s="5">
        <f t="shared" ref="E7:E10" si="1">C7-C6</f>
        <v>-2.0600000000000005</v>
      </c>
      <c r="F7" s="5">
        <f t="shared" ref="F7:F10" si="2">D7*$G$14-$F$14*E7</f>
        <v>-30.077377833980687</v>
      </c>
      <c r="G7" s="5">
        <f t="shared" ref="G7:G10" si="3">D7*$F$14+E7*$G$14</f>
        <v>42.870641315147658</v>
      </c>
      <c r="H7" s="5">
        <f t="shared" ref="H7:H9" si="4">H6+F7</f>
        <v>3919.1448789630563</v>
      </c>
      <c r="I7" s="5">
        <f t="shared" ref="I7:I9" si="5">I6+G7</f>
        <v>4805.8963214705082</v>
      </c>
    </row>
    <row r="8" spans="1:11">
      <c r="A8" s="1">
        <v>16</v>
      </c>
      <c r="B8" s="23">
        <v>147.53</v>
      </c>
      <c r="C8" s="23">
        <v>6.93</v>
      </c>
      <c r="D8" s="5">
        <f t="shared" si="0"/>
        <v>49.7</v>
      </c>
      <c r="E8" s="5">
        <f t="shared" si="1"/>
        <v>17.16</v>
      </c>
      <c r="F8" s="5">
        <f t="shared" si="2"/>
        <v>-43.761998916087087</v>
      </c>
      <c r="G8" s="5">
        <f t="shared" si="3"/>
        <v>29.124825219040716</v>
      </c>
      <c r="H8" s="5">
        <f t="shared" si="4"/>
        <v>3875.3828800469691</v>
      </c>
      <c r="I8" s="5">
        <f t="shared" si="5"/>
        <v>4835.0211466895489</v>
      </c>
    </row>
    <row r="9" spans="1:11">
      <c r="A9" s="1">
        <v>17</v>
      </c>
      <c r="B9" s="23">
        <v>190.87</v>
      </c>
      <c r="C9" s="23">
        <v>9.8699999999999992</v>
      </c>
      <c r="D9" s="5">
        <f t="shared" si="0"/>
        <v>43.34</v>
      </c>
      <c r="E9" s="5">
        <f t="shared" si="1"/>
        <v>2.9399999999999995</v>
      </c>
      <c r="F9" s="5">
        <f t="shared" si="2"/>
        <v>-28.599959353265305</v>
      </c>
      <c r="G9" s="5">
        <f t="shared" si="3"/>
        <v>32.683801824586745</v>
      </c>
      <c r="H9" s="5">
        <f t="shared" si="4"/>
        <v>3846.782920693704</v>
      </c>
      <c r="I9" s="5">
        <f t="shared" si="5"/>
        <v>4867.704948514136</v>
      </c>
    </row>
    <row r="10" spans="1:11" ht="15.75" thickBot="1">
      <c r="A10" s="22">
        <v>225</v>
      </c>
      <c r="B10" s="27">
        <v>221.42</v>
      </c>
      <c r="C10" s="27">
        <v>0</v>
      </c>
      <c r="D10" s="6">
        <f t="shared" si="0"/>
        <v>30.549999999999983</v>
      </c>
      <c r="E10" s="6">
        <f t="shared" si="1"/>
        <v>-9.8699999999999992</v>
      </c>
      <c r="F10" s="6">
        <f t="shared" si="2"/>
        <v>-10.66292069370428</v>
      </c>
      <c r="G10" s="6">
        <f t="shared" si="3"/>
        <v>30.275051485863948</v>
      </c>
      <c r="H10" s="25">
        <v>3836.12</v>
      </c>
      <c r="I10" s="25">
        <v>4897.9799999999996</v>
      </c>
      <c r="J10" s="39" t="s">
        <v>29</v>
      </c>
      <c r="K10" s="1"/>
    </row>
    <row r="11" spans="1:11">
      <c r="A11" s="2"/>
      <c r="B11" s="7"/>
      <c r="C11" s="7"/>
      <c r="D11" s="7">
        <f>SUM(D6:D10)</f>
        <v>221.42</v>
      </c>
      <c r="E11" s="7">
        <f>SUM(E6:E10)</f>
        <v>0</v>
      </c>
      <c r="F11" s="7">
        <f>SUM(F6:F10)</f>
        <v>-134.17000000000007</v>
      </c>
      <c r="G11" s="7">
        <f>SUM(G6:G10)</f>
        <v>176.0799999999999</v>
      </c>
      <c r="H11" s="7">
        <f>H10-H5</f>
        <v>-134.17000000000007</v>
      </c>
      <c r="I11" s="7">
        <f>I10-I5</f>
        <v>176.07999999999993</v>
      </c>
    </row>
    <row r="12" spans="1:11" ht="15" thickBot="1">
      <c r="A12" s="20">
        <v>225</v>
      </c>
      <c r="B12" s="8"/>
      <c r="C12" s="8"/>
      <c r="D12" s="8"/>
      <c r="E12" s="8"/>
      <c r="F12" s="8"/>
      <c r="G12" s="8"/>
      <c r="H12" s="5">
        <f>H9+F10</f>
        <v>3836.12</v>
      </c>
      <c r="I12" s="5">
        <f>I9+G10</f>
        <v>4897.9799999999996</v>
      </c>
    </row>
    <row r="13" spans="1:11" ht="15">
      <c r="A13" s="28" t="s">
        <v>9</v>
      </c>
      <c r="B13" s="10">
        <f>B10-B5</f>
        <v>221.42</v>
      </c>
      <c r="C13" s="11">
        <f>C10-C5</f>
        <v>0</v>
      </c>
      <c r="D13" s="4" t="s">
        <v>10</v>
      </c>
      <c r="E13" s="14">
        <f>(B13*C14-B14*C13)/(B13^2+C13^2)</f>
        <v>0.79523078312708839</v>
      </c>
      <c r="F13" s="16" t="s">
        <v>3</v>
      </c>
      <c r="G13" s="17" t="s">
        <v>4</v>
      </c>
    </row>
    <row r="14" spans="1:11" ht="15" thickBot="1">
      <c r="A14" s="9"/>
      <c r="B14" s="12">
        <f>H10-H5</f>
        <v>-134.17000000000007</v>
      </c>
      <c r="C14" s="13">
        <f>I10-I5</f>
        <v>176.07999999999993</v>
      </c>
      <c r="D14" s="4" t="s">
        <v>11</v>
      </c>
      <c r="E14" s="15">
        <f>(B13*B14+C13*C14)/(B13^2+C13^2)</f>
        <v>-0.60595248848342553</v>
      </c>
      <c r="F14" s="18">
        <f>E13</f>
        <v>0.79523078312708839</v>
      </c>
      <c r="G14" s="19">
        <f>E14</f>
        <v>-0.60595248848342553</v>
      </c>
    </row>
    <row r="16" spans="1:11" ht="15" thickBot="1"/>
    <row r="17" spans="1:9" ht="15">
      <c r="A17" s="28" t="s">
        <v>12</v>
      </c>
      <c r="B17" s="29" t="s">
        <v>3</v>
      </c>
      <c r="C17" s="30" t="s">
        <v>4</v>
      </c>
      <c r="D17" s="33" t="s">
        <v>13</v>
      </c>
      <c r="E17" s="34" t="s">
        <v>17</v>
      </c>
      <c r="F17" s="39" t="s">
        <v>15</v>
      </c>
      <c r="G17" s="39"/>
      <c r="H17" s="39"/>
      <c r="I17" s="39"/>
    </row>
    <row r="18" spans="1:9" ht="15.75" thickBot="1">
      <c r="A18" s="9"/>
      <c r="B18" s="31" t="s">
        <v>5</v>
      </c>
      <c r="C18" s="32" t="s">
        <v>6</v>
      </c>
      <c r="D18" s="33" t="s">
        <v>14</v>
      </c>
      <c r="E18" s="34" t="s">
        <v>18</v>
      </c>
      <c r="F18" s="39" t="s">
        <v>16</v>
      </c>
      <c r="G18" s="39"/>
      <c r="H18" s="39"/>
      <c r="I18" s="39"/>
    </row>
    <row r="19" spans="1:9" ht="15" thickBot="1"/>
    <row r="20" spans="1:9" ht="15">
      <c r="E20" s="40" t="s">
        <v>12</v>
      </c>
      <c r="F20" s="35" t="s">
        <v>3</v>
      </c>
      <c r="G20" s="36" t="s">
        <v>4</v>
      </c>
    </row>
    <row r="21" spans="1:9" ht="15.75" thickBot="1">
      <c r="F21" s="37" t="s">
        <v>10</v>
      </c>
      <c r="G21" s="38" t="s">
        <v>11</v>
      </c>
    </row>
    <row r="23" spans="1:9" ht="15">
      <c r="F23" s="39" t="s">
        <v>19</v>
      </c>
      <c r="G23" s="39" t="s">
        <v>20</v>
      </c>
    </row>
    <row r="24" spans="1:9" ht="15">
      <c r="F24" s="39" t="s">
        <v>21</v>
      </c>
      <c r="G24" s="39"/>
    </row>
    <row r="25" spans="1:9" ht="15">
      <c r="F25" s="39" t="s">
        <v>22</v>
      </c>
      <c r="G25" s="39"/>
    </row>
  </sheetData>
  <mergeCells count="5">
    <mergeCell ref="B2:E2"/>
    <mergeCell ref="F2:I2"/>
    <mergeCell ref="D3:E3"/>
    <mergeCell ref="F3:G3"/>
    <mergeCell ref="H3:I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25"/>
  <sheetViews>
    <sheetView topLeftCell="A4" workbookViewId="0">
      <selection activeCell="I25" sqref="I25"/>
    </sheetView>
  </sheetViews>
  <sheetFormatPr defaultRowHeight="14.25"/>
  <cols>
    <col min="2" max="3" width="10.125" customWidth="1"/>
    <col min="6" max="6" width="9.25" bestFit="1" customWidth="1"/>
  </cols>
  <sheetData>
    <row r="1" spans="1:9" ht="15">
      <c r="A1" s="44" t="s">
        <v>23</v>
      </c>
    </row>
    <row r="2" spans="1:9" ht="15">
      <c r="B2" s="43" t="s">
        <v>24</v>
      </c>
      <c r="C2" s="43"/>
      <c r="D2" s="43"/>
      <c r="E2" s="43"/>
      <c r="F2" s="43" t="s">
        <v>26</v>
      </c>
      <c r="G2" s="43"/>
      <c r="H2" s="43"/>
      <c r="I2" s="43"/>
    </row>
    <row r="3" spans="1:9">
      <c r="B3" s="1" t="s">
        <v>27</v>
      </c>
      <c r="C3" s="1"/>
      <c r="D3" s="41" t="s">
        <v>25</v>
      </c>
      <c r="E3" s="42"/>
      <c r="F3" s="41" t="s">
        <v>25</v>
      </c>
      <c r="G3" s="42"/>
      <c r="H3" s="41" t="s">
        <v>28</v>
      </c>
      <c r="I3" s="42"/>
    </row>
    <row r="4" spans="1:9" ht="15" thickBot="1">
      <c r="A4" s="3" t="s">
        <v>0</v>
      </c>
      <c r="B4" s="3" t="s">
        <v>1</v>
      </c>
      <c r="C4" s="3" t="s">
        <v>2</v>
      </c>
      <c r="D4" s="3" t="s">
        <v>3</v>
      </c>
      <c r="E4" s="3" t="s">
        <v>4</v>
      </c>
      <c r="F4" s="3" t="s">
        <v>5</v>
      </c>
      <c r="G4" s="3" t="s">
        <v>6</v>
      </c>
      <c r="H4" s="3" t="s">
        <v>7</v>
      </c>
      <c r="I4" s="3" t="s">
        <v>8</v>
      </c>
    </row>
    <row r="5" spans="1:9" ht="15">
      <c r="A5" s="21">
        <v>224</v>
      </c>
      <c r="B5" s="26">
        <v>0</v>
      </c>
      <c r="C5" s="26">
        <v>0</v>
      </c>
      <c r="D5" s="7"/>
      <c r="E5" s="7"/>
      <c r="F5" s="7"/>
      <c r="G5" s="7"/>
      <c r="H5" s="24">
        <v>3970.29</v>
      </c>
      <c r="I5" s="24">
        <v>4721.8999999999996</v>
      </c>
    </row>
    <row r="6" spans="1:9">
      <c r="A6" s="1">
        <v>14</v>
      </c>
      <c r="B6" s="23">
        <v>45.49</v>
      </c>
      <c r="C6" s="23">
        <v>-8.17</v>
      </c>
      <c r="D6" s="5">
        <f>B6-B5</f>
        <v>45.49</v>
      </c>
      <c r="E6" s="5">
        <f>C6-C5</f>
        <v>-8.17</v>
      </c>
      <c r="F6" s="5">
        <f>D6*$G$14-$F$14*E6</f>
        <v>-21.067743202962717</v>
      </c>
      <c r="G6" s="5">
        <f>D6*$F$14+E6*$G$14</f>
        <v>41.12568015536084</v>
      </c>
      <c r="H6" s="5">
        <f>H5+F6</f>
        <v>3949.2222567970371</v>
      </c>
      <c r="I6" s="5">
        <f>I5+G6</f>
        <v>4763.0256801553605</v>
      </c>
    </row>
    <row r="7" spans="1:9">
      <c r="A7" s="1">
        <v>15</v>
      </c>
      <c r="B7" s="23">
        <v>97.83</v>
      </c>
      <c r="C7" s="23">
        <v>-10.23</v>
      </c>
      <c r="D7" s="5">
        <f t="shared" ref="D7:E10" si="0">B7-B6</f>
        <v>52.339999999999996</v>
      </c>
      <c r="E7" s="5">
        <f t="shared" si="0"/>
        <v>-2.0600000000000005</v>
      </c>
      <c r="F7" s="5">
        <f t="shared" ref="F7:F10" si="1">D7*$G$14-$F$14*E7</f>
        <v>-30.077377833980687</v>
      </c>
      <c r="G7" s="5">
        <f t="shared" ref="G7:G10" si="2">D7*$F$14+E7*$G$14</f>
        <v>42.870641315147658</v>
      </c>
      <c r="H7" s="5">
        <f t="shared" ref="H7:I9" si="3">H6+F7</f>
        <v>3919.1448789630563</v>
      </c>
      <c r="I7" s="5">
        <f t="shared" si="3"/>
        <v>4805.8963214705082</v>
      </c>
    </row>
    <row r="8" spans="1:9">
      <c r="A8" s="1">
        <v>16</v>
      </c>
      <c r="B8" s="23">
        <v>147.53</v>
      </c>
      <c r="C8" s="23">
        <v>6.93</v>
      </c>
      <c r="D8" s="5">
        <f t="shared" si="0"/>
        <v>49.7</v>
      </c>
      <c r="E8" s="5">
        <f t="shared" si="0"/>
        <v>17.16</v>
      </c>
      <c r="F8" s="5">
        <f t="shared" si="1"/>
        <v>-43.761998916087087</v>
      </c>
      <c r="G8" s="5">
        <f t="shared" si="2"/>
        <v>29.124825219040716</v>
      </c>
      <c r="H8" s="5">
        <f t="shared" si="3"/>
        <v>3875.3828800469691</v>
      </c>
      <c r="I8" s="5">
        <f t="shared" si="3"/>
        <v>4835.0211466895489</v>
      </c>
    </row>
    <row r="9" spans="1:9">
      <c r="A9" s="1">
        <v>17</v>
      </c>
      <c r="B9" s="23">
        <v>190.87</v>
      </c>
      <c r="C9" s="23">
        <v>9.8699999999999992</v>
      </c>
      <c r="D9" s="5">
        <f t="shared" si="0"/>
        <v>43.34</v>
      </c>
      <c r="E9" s="5">
        <f t="shared" si="0"/>
        <v>2.9399999999999995</v>
      </c>
      <c r="F9" s="5">
        <f t="shared" si="1"/>
        <v>-28.599959353265305</v>
      </c>
      <c r="G9" s="5">
        <f t="shared" si="2"/>
        <v>32.683801824586745</v>
      </c>
      <c r="H9" s="5">
        <f t="shared" si="3"/>
        <v>3846.782920693704</v>
      </c>
      <c r="I9" s="5">
        <f t="shared" si="3"/>
        <v>4867.704948514136</v>
      </c>
    </row>
    <row r="10" spans="1:9" ht="15.75" thickBot="1">
      <c r="A10" s="22">
        <v>225</v>
      </c>
      <c r="B10" s="27">
        <v>221.42</v>
      </c>
      <c r="C10" s="27">
        <v>0</v>
      </c>
      <c r="D10" s="6">
        <f t="shared" si="0"/>
        <v>30.549999999999983</v>
      </c>
      <c r="E10" s="6">
        <f t="shared" si="0"/>
        <v>-9.8699999999999992</v>
      </c>
      <c r="F10" s="6">
        <f t="shared" si="1"/>
        <v>-10.66292069370428</v>
      </c>
      <c r="G10" s="6">
        <f t="shared" si="2"/>
        <v>30.275051485863948</v>
      </c>
      <c r="H10" s="25">
        <v>3836.12</v>
      </c>
      <c r="I10" s="25">
        <v>4897.9799999999996</v>
      </c>
    </row>
    <row r="11" spans="1:9">
      <c r="A11" s="2"/>
      <c r="B11" s="7"/>
      <c r="C11" s="7"/>
      <c r="D11" s="7">
        <f>SUM(D6:D10)</f>
        <v>221.42</v>
      </c>
      <c r="E11" s="7">
        <f>SUM(E6:E10)</f>
        <v>0</v>
      </c>
      <c r="F11" s="7">
        <f>SUM(F6:F10)</f>
        <v>-134.17000000000007</v>
      </c>
      <c r="G11" s="7">
        <f>SUM(G6:G10)</f>
        <v>176.0799999999999</v>
      </c>
      <c r="H11" s="7">
        <f>H10-H5</f>
        <v>-134.17000000000007</v>
      </c>
      <c r="I11" s="7">
        <f>I10-I5</f>
        <v>176.07999999999993</v>
      </c>
    </row>
    <row r="12" spans="1:9" ht="15" thickBot="1">
      <c r="A12" s="20">
        <v>225</v>
      </c>
      <c r="B12" s="8"/>
      <c r="C12" s="8"/>
      <c r="D12" s="8"/>
      <c r="E12" s="8"/>
      <c r="F12" s="8"/>
      <c r="G12" s="8"/>
      <c r="H12" s="5">
        <f>H9+F10</f>
        <v>3836.12</v>
      </c>
      <c r="I12" s="5">
        <f>I9+G10</f>
        <v>4897.9799999999996</v>
      </c>
    </row>
    <row r="13" spans="1:9" ht="15">
      <c r="A13" s="28" t="s">
        <v>9</v>
      </c>
      <c r="B13" s="10">
        <f>B10-B5</f>
        <v>221.42</v>
      </c>
      <c r="C13" s="11">
        <f>C10-C5</f>
        <v>0</v>
      </c>
      <c r="D13" s="4" t="s">
        <v>10</v>
      </c>
      <c r="E13" s="14">
        <f>(B13*C14-B14*C13)/(B13^2+C13^2)</f>
        <v>0.79523078312708839</v>
      </c>
      <c r="F13" s="16" t="s">
        <v>3</v>
      </c>
      <c r="G13" s="17" t="s">
        <v>4</v>
      </c>
    </row>
    <row r="14" spans="1:9" ht="15" thickBot="1">
      <c r="A14" s="9"/>
      <c r="B14" s="12">
        <f>H10-H5</f>
        <v>-134.17000000000007</v>
      </c>
      <c r="C14" s="13">
        <f>I10-I5</f>
        <v>176.07999999999993</v>
      </c>
      <c r="D14" s="4" t="s">
        <v>11</v>
      </c>
      <c r="E14" s="15">
        <f>(B13*B14+C13*C14)/(B13^2+C13^2)</f>
        <v>-0.60595248848342553</v>
      </c>
      <c r="F14" s="18">
        <f>E13</f>
        <v>0.79523078312708839</v>
      </c>
      <c r="G14" s="19">
        <f>E14</f>
        <v>-0.60595248848342553</v>
      </c>
    </row>
    <row r="16" spans="1:9" ht="15" thickBot="1"/>
    <row r="17" spans="1:9" ht="15">
      <c r="A17" s="28" t="s">
        <v>12</v>
      </c>
      <c r="B17" s="29" t="s">
        <v>3</v>
      </c>
      <c r="C17" s="30" t="s">
        <v>4</v>
      </c>
      <c r="D17" s="33" t="s">
        <v>13</v>
      </c>
      <c r="E17" s="34" t="s">
        <v>17</v>
      </c>
      <c r="F17" s="39" t="s">
        <v>15</v>
      </c>
      <c r="G17" s="39"/>
      <c r="H17" s="39"/>
      <c r="I17" s="39"/>
    </row>
    <row r="18" spans="1:9" ht="15.75" thickBot="1">
      <c r="A18" s="9"/>
      <c r="B18" s="31" t="s">
        <v>5</v>
      </c>
      <c r="C18" s="32" t="s">
        <v>6</v>
      </c>
      <c r="D18" s="33" t="s">
        <v>14</v>
      </c>
      <c r="E18" s="34" t="s">
        <v>18</v>
      </c>
      <c r="F18" s="39" t="s">
        <v>16</v>
      </c>
      <c r="G18" s="39"/>
      <c r="H18" s="39"/>
      <c r="I18" s="39"/>
    </row>
    <row r="19" spans="1:9" ht="15" thickBot="1"/>
    <row r="20" spans="1:9" ht="15">
      <c r="E20" s="40" t="s">
        <v>12</v>
      </c>
      <c r="F20" s="35" t="s">
        <v>3</v>
      </c>
      <c r="G20" s="36" t="s">
        <v>4</v>
      </c>
    </row>
    <row r="21" spans="1:9" ht="15.75" thickBot="1">
      <c r="F21" s="37" t="s">
        <v>10</v>
      </c>
      <c r="G21" s="38" t="s">
        <v>11</v>
      </c>
    </row>
    <row r="23" spans="1:9" ht="15">
      <c r="F23" s="39" t="s">
        <v>19</v>
      </c>
      <c r="G23" s="39" t="s">
        <v>20</v>
      </c>
    </row>
    <row r="24" spans="1:9" ht="15">
      <c r="F24" s="39" t="s">
        <v>21</v>
      </c>
      <c r="G24" s="39"/>
    </row>
    <row r="25" spans="1:9" ht="15">
      <c r="F25" s="39" t="s">
        <v>22</v>
      </c>
      <c r="G25" s="39"/>
    </row>
  </sheetData>
  <mergeCells count="5">
    <mergeCell ref="B2:E2"/>
    <mergeCell ref="F2:I2"/>
    <mergeCell ref="D3:E3"/>
    <mergeCell ref="F3:G3"/>
    <mergeCell ref="H3:I3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25"/>
  <sheetViews>
    <sheetView showFormulas="1" workbookViewId="0">
      <selection sqref="A1:I1"/>
    </sheetView>
  </sheetViews>
  <sheetFormatPr defaultRowHeight="14.25"/>
  <cols>
    <col min="2" max="3" width="10.125" customWidth="1"/>
    <col min="6" max="6" width="9.25" bestFit="1" customWidth="1"/>
  </cols>
  <sheetData>
    <row r="1" spans="1:9" ht="15">
      <c r="A1" s="45" t="s">
        <v>23</v>
      </c>
      <c r="B1" s="45"/>
      <c r="C1" s="45"/>
      <c r="D1" s="45"/>
      <c r="E1" s="45"/>
      <c r="F1" s="45"/>
      <c r="G1" s="45"/>
      <c r="H1" s="45"/>
      <c r="I1" s="45"/>
    </row>
    <row r="2" spans="1:9" ht="15">
      <c r="B2" s="43" t="s">
        <v>24</v>
      </c>
      <c r="C2" s="43"/>
      <c r="D2" s="43"/>
      <c r="E2" s="43"/>
      <c r="F2" s="43" t="s">
        <v>26</v>
      </c>
      <c r="G2" s="43"/>
      <c r="H2" s="43"/>
      <c r="I2" s="43"/>
    </row>
    <row r="3" spans="1:9">
      <c r="B3" s="1" t="s">
        <v>27</v>
      </c>
      <c r="C3" s="1"/>
      <c r="D3" s="41" t="s">
        <v>25</v>
      </c>
      <c r="E3" s="42"/>
      <c r="F3" s="41" t="s">
        <v>25</v>
      </c>
      <c r="G3" s="42"/>
      <c r="H3" s="41" t="s">
        <v>28</v>
      </c>
      <c r="I3" s="42"/>
    </row>
    <row r="4" spans="1:9" ht="15" thickBot="1">
      <c r="A4" s="3" t="s">
        <v>0</v>
      </c>
      <c r="B4" s="3" t="s">
        <v>1</v>
      </c>
      <c r="C4" s="3" t="s">
        <v>2</v>
      </c>
      <c r="D4" s="3" t="s">
        <v>3</v>
      </c>
      <c r="E4" s="3" t="s">
        <v>4</v>
      </c>
      <c r="F4" s="3" t="s">
        <v>5</v>
      </c>
      <c r="G4" s="3" t="s">
        <v>6</v>
      </c>
      <c r="H4" s="3" t="s">
        <v>7</v>
      </c>
      <c r="I4" s="3" t="s">
        <v>8</v>
      </c>
    </row>
    <row r="5" spans="1:9" ht="15">
      <c r="A5" s="21">
        <v>224</v>
      </c>
      <c r="B5" s="26">
        <v>0</v>
      </c>
      <c r="C5" s="26">
        <v>0</v>
      </c>
      <c r="D5" s="7"/>
      <c r="E5" s="7"/>
      <c r="F5" s="7"/>
      <c r="G5" s="7"/>
      <c r="H5" s="24">
        <v>3970.29</v>
      </c>
      <c r="I5" s="24">
        <v>4721.8999999999996</v>
      </c>
    </row>
    <row r="6" spans="1:9">
      <c r="A6" s="1">
        <v>14</v>
      </c>
      <c r="B6" s="23">
        <v>45.49</v>
      </c>
      <c r="C6" s="23">
        <v>-8.17</v>
      </c>
      <c r="D6" s="5">
        <f>B6-B5</f>
        <v>45.49</v>
      </c>
      <c r="E6" s="5">
        <f>C6-C5</f>
        <v>-8.17</v>
      </c>
      <c r="F6" s="5">
        <f>D6*$G$14-$F$14*E6</f>
        <v>-21.067743202962717</v>
      </c>
      <c r="G6" s="5">
        <f>D6*$F$14+E6*$G$14</f>
        <v>41.12568015536084</v>
      </c>
      <c r="H6" s="5">
        <f>H5+F6</f>
        <v>3949.2222567970371</v>
      </c>
      <c r="I6" s="5">
        <f>I5+G6</f>
        <v>4763.0256801553605</v>
      </c>
    </row>
    <row r="7" spans="1:9">
      <c r="A7" s="1">
        <v>15</v>
      </c>
      <c r="B7" s="23">
        <v>97.83</v>
      </c>
      <c r="C7" s="23">
        <v>-10.23</v>
      </c>
      <c r="D7" s="5">
        <f t="shared" ref="D7:E10" si="0">B7-B6</f>
        <v>52.339999999999996</v>
      </c>
      <c r="E7" s="5">
        <f t="shared" si="0"/>
        <v>-2.0600000000000005</v>
      </c>
      <c r="F7" s="5">
        <f t="shared" ref="F7:F10" si="1">D7*$G$14-$F$14*E7</f>
        <v>-30.077377833980687</v>
      </c>
      <c r="G7" s="5">
        <f t="shared" ref="G7:G10" si="2">D7*$F$14+E7*$G$14</f>
        <v>42.870641315147658</v>
      </c>
      <c r="H7" s="5">
        <f t="shared" ref="H7:I9" si="3">H6+F7</f>
        <v>3919.1448789630563</v>
      </c>
      <c r="I7" s="5">
        <f t="shared" si="3"/>
        <v>4805.8963214705082</v>
      </c>
    </row>
    <row r="8" spans="1:9">
      <c r="A8" s="1">
        <v>16</v>
      </c>
      <c r="B8" s="23">
        <v>147.53</v>
      </c>
      <c r="C8" s="23">
        <v>6.93</v>
      </c>
      <c r="D8" s="5">
        <f t="shared" si="0"/>
        <v>49.7</v>
      </c>
      <c r="E8" s="5">
        <f t="shared" si="0"/>
        <v>17.16</v>
      </c>
      <c r="F8" s="5">
        <f t="shared" si="1"/>
        <v>-43.761998916087087</v>
      </c>
      <c r="G8" s="5">
        <f t="shared" si="2"/>
        <v>29.124825219040716</v>
      </c>
      <c r="H8" s="5">
        <f t="shared" si="3"/>
        <v>3875.3828800469691</v>
      </c>
      <c r="I8" s="5">
        <f t="shared" si="3"/>
        <v>4835.0211466895489</v>
      </c>
    </row>
    <row r="9" spans="1:9">
      <c r="A9" s="1">
        <v>17</v>
      </c>
      <c r="B9" s="23">
        <v>190.87</v>
      </c>
      <c r="C9" s="23">
        <v>9.8699999999999992</v>
      </c>
      <c r="D9" s="5">
        <f t="shared" si="0"/>
        <v>43.34</v>
      </c>
      <c r="E9" s="5">
        <f t="shared" si="0"/>
        <v>2.9399999999999995</v>
      </c>
      <c r="F9" s="5">
        <f t="shared" si="1"/>
        <v>-28.599959353265305</v>
      </c>
      <c r="G9" s="5">
        <f t="shared" si="2"/>
        <v>32.683801824586745</v>
      </c>
      <c r="H9" s="5">
        <f t="shared" si="3"/>
        <v>3846.782920693704</v>
      </c>
      <c r="I9" s="5">
        <f t="shared" si="3"/>
        <v>4867.704948514136</v>
      </c>
    </row>
    <row r="10" spans="1:9" ht="15.75" thickBot="1">
      <c r="A10" s="22">
        <v>225</v>
      </c>
      <c r="B10" s="27">
        <v>221.42</v>
      </c>
      <c r="C10" s="27">
        <v>0</v>
      </c>
      <c r="D10" s="6">
        <f t="shared" si="0"/>
        <v>30.549999999999983</v>
      </c>
      <c r="E10" s="6">
        <f t="shared" si="0"/>
        <v>-9.8699999999999992</v>
      </c>
      <c r="F10" s="6">
        <f t="shared" si="1"/>
        <v>-10.66292069370428</v>
      </c>
      <c r="G10" s="6">
        <f t="shared" si="2"/>
        <v>30.275051485863948</v>
      </c>
      <c r="H10" s="25">
        <v>3836.12</v>
      </c>
      <c r="I10" s="25">
        <v>4897.9799999999996</v>
      </c>
    </row>
    <row r="11" spans="1:9">
      <c r="A11" s="2"/>
      <c r="B11" s="7"/>
      <c r="C11" s="7"/>
      <c r="D11" s="7">
        <f>SUM(D6:D10)</f>
        <v>221.42</v>
      </c>
      <c r="E11" s="7">
        <f>SUM(E6:E10)</f>
        <v>0</v>
      </c>
      <c r="F11" s="7">
        <f>SUM(F6:F10)</f>
        <v>-134.17000000000007</v>
      </c>
      <c r="G11" s="7">
        <f>SUM(G6:G10)</f>
        <v>176.0799999999999</v>
      </c>
      <c r="H11" s="7">
        <f>H10-H5</f>
        <v>-134.17000000000007</v>
      </c>
      <c r="I11" s="7">
        <f>I10-I5</f>
        <v>176.07999999999993</v>
      </c>
    </row>
    <row r="12" spans="1:9" ht="15" thickBot="1">
      <c r="A12" s="20">
        <v>225</v>
      </c>
      <c r="B12" s="8"/>
      <c r="C12" s="8"/>
      <c r="D12" s="8"/>
      <c r="E12" s="8"/>
      <c r="F12" s="8"/>
      <c r="G12" s="8"/>
      <c r="H12" s="5">
        <f>H9+F10</f>
        <v>3836.12</v>
      </c>
      <c r="I12" s="5">
        <f>I9+G10</f>
        <v>4897.9799999999996</v>
      </c>
    </row>
    <row r="13" spans="1:9" ht="15">
      <c r="A13" s="28" t="s">
        <v>9</v>
      </c>
      <c r="B13" s="10">
        <f>B10-B5</f>
        <v>221.42</v>
      </c>
      <c r="C13" s="11">
        <f>C10-C5</f>
        <v>0</v>
      </c>
      <c r="D13" s="4" t="s">
        <v>10</v>
      </c>
      <c r="E13" s="14">
        <f>(B13*C14-B14*C13)/(B13^2+C13^2)</f>
        <v>0.79523078312708839</v>
      </c>
      <c r="F13" s="16" t="s">
        <v>3</v>
      </c>
      <c r="G13" s="17" t="s">
        <v>4</v>
      </c>
    </row>
    <row r="14" spans="1:9" ht="15" thickBot="1">
      <c r="A14" s="9"/>
      <c r="B14" s="12">
        <f>H10-H5</f>
        <v>-134.17000000000007</v>
      </c>
      <c r="C14" s="13">
        <f>I10-I5</f>
        <v>176.07999999999993</v>
      </c>
      <c r="D14" s="4" t="s">
        <v>11</v>
      </c>
      <c r="E14" s="15">
        <f>(B13*B14+C13*C14)/(B13^2+C13^2)</f>
        <v>-0.60595248848342553</v>
      </c>
      <c r="F14" s="18">
        <f>E13</f>
        <v>0.79523078312708839</v>
      </c>
      <c r="G14" s="19">
        <f>E14</f>
        <v>-0.60595248848342553</v>
      </c>
    </row>
    <row r="16" spans="1:9" ht="15" thickBot="1"/>
    <row r="17" spans="1:9" ht="15">
      <c r="A17" s="28" t="s">
        <v>12</v>
      </c>
      <c r="B17" s="29" t="s">
        <v>3</v>
      </c>
      <c r="C17" s="30" t="s">
        <v>4</v>
      </c>
      <c r="D17" s="33" t="s">
        <v>13</v>
      </c>
      <c r="E17" s="34" t="s">
        <v>17</v>
      </c>
      <c r="F17" s="39" t="s">
        <v>15</v>
      </c>
      <c r="G17" s="39"/>
      <c r="H17" s="39"/>
      <c r="I17" s="39"/>
    </row>
    <row r="18" spans="1:9" ht="15.75" thickBot="1">
      <c r="A18" s="9"/>
      <c r="B18" s="31" t="s">
        <v>5</v>
      </c>
      <c r="C18" s="32" t="s">
        <v>6</v>
      </c>
      <c r="D18" s="33" t="s">
        <v>14</v>
      </c>
      <c r="E18" s="34" t="s">
        <v>18</v>
      </c>
      <c r="F18" s="39" t="s">
        <v>16</v>
      </c>
      <c r="G18" s="39"/>
      <c r="H18" s="39"/>
      <c r="I18" s="39"/>
    </row>
    <row r="19" spans="1:9" ht="15" thickBot="1"/>
    <row r="20" spans="1:9" ht="15">
      <c r="E20" s="40" t="s">
        <v>12</v>
      </c>
      <c r="F20" s="35" t="s">
        <v>3</v>
      </c>
      <c r="G20" s="36" t="s">
        <v>4</v>
      </c>
    </row>
    <row r="21" spans="1:9" ht="15.75" thickBot="1">
      <c r="F21" s="37" t="s">
        <v>10</v>
      </c>
      <c r="G21" s="38" t="s">
        <v>11</v>
      </c>
    </row>
    <row r="23" spans="1:9" ht="15">
      <c r="F23" s="39" t="s">
        <v>19</v>
      </c>
      <c r="G23" s="39" t="s">
        <v>20</v>
      </c>
    </row>
    <row r="24" spans="1:9" ht="15">
      <c r="F24" s="39" t="s">
        <v>21</v>
      </c>
      <c r="G24" s="39"/>
    </row>
    <row r="25" spans="1:9" ht="15">
      <c r="F25" s="39" t="s">
        <v>22</v>
      </c>
      <c r="G25" s="39"/>
    </row>
  </sheetData>
  <mergeCells count="6">
    <mergeCell ref="B2:E2"/>
    <mergeCell ref="F2:I2"/>
    <mergeCell ref="D3:E3"/>
    <mergeCell ref="F3:G3"/>
    <mergeCell ref="H3:I3"/>
    <mergeCell ref="A1:I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Obliczenia</vt:lpstr>
      <vt:lpstr>Obl_szkic</vt:lpstr>
      <vt:lpstr>Wzory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Kazimierz Rokita</dc:creator>
  <cp:lastModifiedBy>Kazimierz Rokita</cp:lastModifiedBy>
  <dcterms:created xsi:type="dcterms:W3CDTF">2012-04-19T18:12:10Z</dcterms:created>
  <dcterms:modified xsi:type="dcterms:W3CDTF">2012-04-19T19:31:22Z</dcterms:modified>
</cp:coreProperties>
</file>